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385\OneDrive - Drexel University\Documents - CNHP Grant Admin\General\Resources Pre-Award Proposal Development\"/>
    </mc:Choice>
  </mc:AlternateContent>
  <xr:revisionPtr revIDLastSave="0" documentId="8_{8F980F66-DA68-4627-AD02-90D5161844A4}" xr6:coauthVersionLast="47" xr6:coauthVersionMax="47" xr10:uidLastSave="{00000000-0000-0000-0000-000000000000}"/>
  <bookViews>
    <workbookView xWindow="-120" yWindow="-120" windowWidth="25440" windowHeight="15390" firstSheet="1" activeTab="6" xr2:uid="{E4227F43-63EE-473B-BAD4-4B0C8613EF49}"/>
  </bookViews>
  <sheets>
    <sheet name="Instructions" sheetId="19" r:id="rId1"/>
    <sheet name="1.Salaries Rates Dates" sheetId="2" r:id="rId2"/>
    <sheet name="Sheet1" sheetId="3" state="hidden" r:id="rId3"/>
    <sheet name="Compiled Budget" sheetId="37" r:id="rId4"/>
    <sheet name="2. Budget PI" sheetId="1" r:id="rId5"/>
    <sheet name="2. Budget Investigator 2" sheetId="47" r:id="rId6"/>
    <sheet name="2. Budget  Investigator 3" sheetId="48" r:id="rId7"/>
    <sheet name="2. Budget Investigator 4" sheetId="49" r:id="rId8"/>
    <sheet name="2. Budget Investigator 5" sheetId="50" r:id="rId9"/>
    <sheet name="2. Budget Investigator 6" sheetId="51" r:id="rId10"/>
    <sheet name="2. Budget Investigator 7" sheetId="52" r:id="rId11"/>
    <sheet name="2. Budget Investigator 8" sheetId="53" r:id="rId12"/>
    <sheet name="2. Budget Investigator 9" sheetId="54" r:id="rId13"/>
    <sheet name="2. Budget Investigator 10" sheetId="55" r:id="rId14"/>
    <sheet name="Subaward Information" sheetId="2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0" i="37" l="1"/>
  <c r="B11" i="55"/>
  <c r="B11" i="54"/>
  <c r="B11" i="53"/>
  <c r="B11" i="50"/>
  <c r="B11" i="49"/>
  <c r="B11" i="48"/>
  <c r="B11" i="47"/>
  <c r="BM90" i="37"/>
  <c r="BM68" i="37"/>
  <c r="BM60" i="37"/>
  <c r="AZ90" i="37"/>
  <c r="AZ68" i="37"/>
  <c r="AZ60" i="37"/>
  <c r="AM90" i="37"/>
  <c r="AM68" i="37"/>
  <c r="AM60" i="37"/>
  <c r="I4" i="2"/>
  <c r="Z68" i="37"/>
  <c r="Z60" i="37"/>
  <c r="Z56" i="37"/>
  <c r="M90" i="37"/>
  <c r="BU100" i="55"/>
  <c r="BT100" i="55" s="1"/>
  <c r="BG100" i="55"/>
  <c r="BF100" i="55" s="1"/>
  <c r="AS100" i="55"/>
  <c r="AR100" i="55" s="1"/>
  <c r="AE100" i="55"/>
  <c r="AD100" i="55" s="1"/>
  <c r="Q100" i="55"/>
  <c r="P100" i="55" s="1"/>
  <c r="BI95" i="55"/>
  <c r="AU95" i="55"/>
  <c r="AG95" i="55"/>
  <c r="S95" i="55"/>
  <c r="E95" i="55"/>
  <c r="O93" i="55"/>
  <c r="AC93" i="55" s="1"/>
  <c r="O91" i="55"/>
  <c r="AC90" i="55"/>
  <c r="O86" i="55"/>
  <c r="CG85" i="55"/>
  <c r="CF85" i="55"/>
  <c r="CE85" i="55"/>
  <c r="CD85" i="55"/>
  <c r="CC85" i="55"/>
  <c r="CB85" i="55"/>
  <c r="CA85" i="55"/>
  <c r="BX85" i="55"/>
  <c r="CF84" i="55"/>
  <c r="CE84" i="55"/>
  <c r="CD84" i="55"/>
  <c r="CC84" i="55"/>
  <c r="CB84" i="55"/>
  <c r="CG84" i="55" s="1"/>
  <c r="CA84" i="55"/>
  <c r="BX84" i="55"/>
  <c r="CF83" i="55"/>
  <c r="CG83" i="55" s="1"/>
  <c r="CE83" i="55"/>
  <c r="CD83" i="55"/>
  <c r="CC83" i="55"/>
  <c r="CB83" i="55"/>
  <c r="CA83" i="55"/>
  <c r="BX83" i="55"/>
  <c r="CF82" i="55"/>
  <c r="CE82" i="55"/>
  <c r="CD82" i="55"/>
  <c r="CC82" i="55"/>
  <c r="CB82" i="55"/>
  <c r="CA82" i="55"/>
  <c r="BX82" i="55"/>
  <c r="CG81" i="55"/>
  <c r="CF81" i="55"/>
  <c r="CE81" i="55"/>
  <c r="CD81" i="55"/>
  <c r="CC81" i="55"/>
  <c r="CB81" i="55"/>
  <c r="CA81" i="55"/>
  <c r="BX81" i="55"/>
  <c r="CF80" i="55"/>
  <c r="CE80" i="55"/>
  <c r="CD80" i="55"/>
  <c r="CC80" i="55"/>
  <c r="CB80" i="55"/>
  <c r="CG80" i="55" s="1"/>
  <c r="CA80" i="55"/>
  <c r="BX80" i="55"/>
  <c r="CF79" i="55"/>
  <c r="CE79" i="55"/>
  <c r="CD79" i="55"/>
  <c r="CG79" i="55" s="1"/>
  <c r="CC79" i="55"/>
  <c r="CB79" i="55"/>
  <c r="CA79" i="55"/>
  <c r="BX79" i="55"/>
  <c r="CF78" i="55"/>
  <c r="CE78" i="55"/>
  <c r="CD78" i="55"/>
  <c r="CC78" i="55"/>
  <c r="CB78" i="55"/>
  <c r="CG78" i="55" s="1"/>
  <c r="CA78" i="55"/>
  <c r="BX78" i="55"/>
  <c r="CF77" i="55"/>
  <c r="CE77" i="55"/>
  <c r="CD77" i="55"/>
  <c r="CG77" i="55" s="1"/>
  <c r="CC77" i="55"/>
  <c r="CB77" i="55"/>
  <c r="CA77" i="55"/>
  <c r="BX77" i="55"/>
  <c r="CF76" i="55"/>
  <c r="CE76" i="55"/>
  <c r="CD76" i="55"/>
  <c r="CC76" i="55"/>
  <c r="CB76" i="55"/>
  <c r="CG76" i="55" s="1"/>
  <c r="CA76" i="55"/>
  <c r="BX76" i="55"/>
  <c r="CF75" i="55"/>
  <c r="CE75" i="55"/>
  <c r="CD75" i="55"/>
  <c r="CC75" i="55"/>
  <c r="CB75" i="55"/>
  <c r="CG75" i="55" s="1"/>
  <c r="CA75" i="55"/>
  <c r="BX75" i="55"/>
  <c r="CA74" i="55"/>
  <c r="BX74" i="55"/>
  <c r="CF74" i="55"/>
  <c r="CE74" i="55"/>
  <c r="CD74" i="55"/>
  <c r="CC74" i="55"/>
  <c r="CB74" i="55"/>
  <c r="CA73" i="55"/>
  <c r="CF73" i="55"/>
  <c r="CE73" i="55"/>
  <c r="CD73" i="55"/>
  <c r="CC73" i="55"/>
  <c r="CE72" i="55"/>
  <c r="CA72" i="55"/>
  <c r="CF72" i="55"/>
  <c r="CD72" i="55"/>
  <c r="CF71" i="55"/>
  <c r="CE71" i="55"/>
  <c r="CD71" i="55"/>
  <c r="CC71" i="55"/>
  <c r="CA71" i="55"/>
  <c r="O90" i="55"/>
  <c r="CF70" i="55"/>
  <c r="CE70" i="55"/>
  <c r="CD70" i="55"/>
  <c r="CC70" i="55"/>
  <c r="CB70" i="55"/>
  <c r="CG70" i="55" s="1"/>
  <c r="CA70" i="55"/>
  <c r="BS86" i="55"/>
  <c r="CF69" i="55"/>
  <c r="CE69" i="55"/>
  <c r="CD69" i="55"/>
  <c r="CC69" i="55"/>
  <c r="CB69" i="55"/>
  <c r="CG69" i="55" s="1"/>
  <c r="CA69" i="55"/>
  <c r="BX69" i="55"/>
  <c r="CG68" i="55"/>
  <c r="CF68" i="55"/>
  <c r="CE68" i="55"/>
  <c r="CD68" i="55"/>
  <c r="CC68" i="55"/>
  <c r="CB68" i="55"/>
  <c r="CA68" i="55"/>
  <c r="BX68" i="55"/>
  <c r="CF67" i="55"/>
  <c r="CE67" i="55"/>
  <c r="CD67" i="55"/>
  <c r="CC67" i="55"/>
  <c r="CB67" i="55"/>
  <c r="CA67" i="55"/>
  <c r="BX67" i="55"/>
  <c r="CG66" i="55"/>
  <c r="CF66" i="55"/>
  <c r="CE66" i="55"/>
  <c r="CD66" i="55"/>
  <c r="CC66" i="55"/>
  <c r="CB66" i="55"/>
  <c r="CA66" i="55"/>
  <c r="BX66" i="55"/>
  <c r="BS64" i="55"/>
  <c r="BE64" i="55"/>
  <c r="AQ64" i="55"/>
  <c r="AC64" i="55"/>
  <c r="O64" i="55"/>
  <c r="CF63" i="55"/>
  <c r="CE63" i="55"/>
  <c r="CG63" i="55" s="1"/>
  <c r="CD63" i="55"/>
  <c r="CC63" i="55"/>
  <c r="CB63" i="55"/>
  <c r="CA63" i="55"/>
  <c r="BX63" i="55"/>
  <c r="CG62" i="55"/>
  <c r="CF62" i="55"/>
  <c r="CE62" i="55"/>
  <c r="CD62" i="55"/>
  <c r="CC62" i="55"/>
  <c r="CB62" i="55"/>
  <c r="CA62" i="55"/>
  <c r="BX62" i="55"/>
  <c r="CF61" i="55"/>
  <c r="CE61" i="55"/>
  <c r="CG61" i="55" s="1"/>
  <c r="CD61" i="55"/>
  <c r="CC61" i="55"/>
  <c r="CB61" i="55"/>
  <c r="CA61" i="55"/>
  <c r="BX61" i="55"/>
  <c r="CG60" i="55"/>
  <c r="CF60" i="55"/>
  <c r="CE60" i="55"/>
  <c r="CD60" i="55"/>
  <c r="CC60" i="55"/>
  <c r="CB60" i="55"/>
  <c r="CA60" i="55"/>
  <c r="BX60" i="55"/>
  <c r="CF59" i="55"/>
  <c r="CE59" i="55"/>
  <c r="CD59" i="55"/>
  <c r="CC59" i="55"/>
  <c r="CB59" i="55"/>
  <c r="CA59" i="55"/>
  <c r="BX59" i="55"/>
  <c r="CG58" i="55"/>
  <c r="CF58" i="55"/>
  <c r="CE58" i="55"/>
  <c r="CD58" i="55"/>
  <c r="CC58" i="55"/>
  <c r="CB58" i="55"/>
  <c r="CA58" i="55"/>
  <c r="BX58" i="55"/>
  <c r="BS56" i="55"/>
  <c r="BE56" i="55"/>
  <c r="BX56" i="55" s="1"/>
  <c r="AQ56" i="55"/>
  <c r="AC56" i="55"/>
  <c r="O56" i="55"/>
  <c r="CF55" i="55"/>
  <c r="CE55" i="55"/>
  <c r="CD55" i="55"/>
  <c r="CC55" i="55"/>
  <c r="CB55" i="55"/>
  <c r="CG55" i="55" s="1"/>
  <c r="CA55" i="55"/>
  <c r="BX55" i="55"/>
  <c r="CG54" i="55"/>
  <c r="CF54" i="55"/>
  <c r="CE54" i="55"/>
  <c r="CD54" i="55"/>
  <c r="CC54" i="55"/>
  <c r="CB54" i="55"/>
  <c r="CA54" i="55"/>
  <c r="BX54" i="55"/>
  <c r="BS52" i="55"/>
  <c r="BE52" i="55"/>
  <c r="AQ52" i="55"/>
  <c r="AC52" i="55"/>
  <c r="O52" i="55"/>
  <c r="BX52" i="55" s="1"/>
  <c r="CF51" i="55"/>
  <c r="CG51" i="55" s="1"/>
  <c r="CE51" i="55"/>
  <c r="CD51" i="55"/>
  <c r="CC51" i="55"/>
  <c r="CB51" i="55"/>
  <c r="CA51" i="55"/>
  <c r="BX51" i="55"/>
  <c r="CF50" i="55"/>
  <c r="CE50" i="55"/>
  <c r="CD50" i="55"/>
  <c r="CC50" i="55"/>
  <c r="CB50" i="55"/>
  <c r="CA50" i="55"/>
  <c r="BX50" i="55"/>
  <c r="CG49" i="55"/>
  <c r="CF49" i="55"/>
  <c r="CE49" i="55"/>
  <c r="CD49" i="55"/>
  <c r="CC49" i="55"/>
  <c r="CB49" i="55"/>
  <c r="CA49" i="55"/>
  <c r="BX49" i="55"/>
  <c r="CA43" i="55"/>
  <c r="BX43" i="55"/>
  <c r="BS43" i="55"/>
  <c r="CF43" i="55" s="1"/>
  <c r="BR43" i="55"/>
  <c r="BE43" i="55"/>
  <c r="CE43" i="55" s="1"/>
  <c r="BD43" i="55"/>
  <c r="AQ43" i="55"/>
  <c r="CD43" i="55" s="1"/>
  <c r="AP43" i="55"/>
  <c r="AC43" i="55"/>
  <c r="AB43" i="55"/>
  <c r="S43" i="55"/>
  <c r="AG43" i="55" s="1"/>
  <c r="AU43" i="55" s="1"/>
  <c r="BI43" i="55" s="1"/>
  <c r="O43" i="55"/>
  <c r="CB43" i="55" s="1"/>
  <c r="N43" i="55"/>
  <c r="CA42" i="55"/>
  <c r="BX42" i="55"/>
  <c r="BS42" i="55"/>
  <c r="BR42" i="55"/>
  <c r="BE42" i="55"/>
  <c r="CE42" i="55" s="1"/>
  <c r="BD42" i="55"/>
  <c r="AQ42" i="55"/>
  <c r="AP42" i="55"/>
  <c r="AC42" i="55"/>
  <c r="AB42" i="55"/>
  <c r="S42" i="55"/>
  <c r="AG42" i="55" s="1"/>
  <c r="AU42" i="55" s="1"/>
  <c r="BI42" i="55" s="1"/>
  <c r="O42" i="55"/>
  <c r="CB42" i="55" s="1"/>
  <c r="N42" i="55"/>
  <c r="CA41" i="55"/>
  <c r="BX41" i="55"/>
  <c r="BS41" i="55"/>
  <c r="CF41" i="55" s="1"/>
  <c r="BR41" i="55"/>
  <c r="BE41" i="55"/>
  <c r="BG41" i="55" s="1"/>
  <c r="BD41" i="55"/>
  <c r="AQ41" i="55"/>
  <c r="AS41" i="55" s="1"/>
  <c r="AP41" i="55"/>
  <c r="AC41" i="55"/>
  <c r="CC41" i="55" s="1"/>
  <c r="AB41" i="55"/>
  <c r="S41" i="55"/>
  <c r="AG41" i="55" s="1"/>
  <c r="AU41" i="55" s="1"/>
  <c r="BI41" i="55" s="1"/>
  <c r="O41" i="55"/>
  <c r="Q41" i="55" s="1"/>
  <c r="N41" i="55"/>
  <c r="CA40" i="55"/>
  <c r="BX40" i="55"/>
  <c r="BS40" i="55"/>
  <c r="CF40" i="55" s="1"/>
  <c r="BR40" i="55"/>
  <c r="BE40" i="55"/>
  <c r="BD40" i="55"/>
  <c r="AQ40" i="55"/>
  <c r="CD40" i="55" s="1"/>
  <c r="AP40" i="55"/>
  <c r="AC40" i="55"/>
  <c r="AB40" i="55"/>
  <c r="S40" i="55"/>
  <c r="AG40" i="55" s="1"/>
  <c r="AU40" i="55" s="1"/>
  <c r="BI40" i="55" s="1"/>
  <c r="O40" i="55"/>
  <c r="CB40" i="55" s="1"/>
  <c r="N40" i="55"/>
  <c r="CA39" i="55"/>
  <c r="BX39" i="55"/>
  <c r="BS39" i="55"/>
  <c r="BU39" i="55" s="1"/>
  <c r="BR39" i="55"/>
  <c r="BE39" i="55"/>
  <c r="CE39" i="55" s="1"/>
  <c r="BD39" i="55"/>
  <c r="AQ39" i="55"/>
  <c r="AS39" i="55" s="1"/>
  <c r="AP39" i="55"/>
  <c r="AC39" i="55"/>
  <c r="AE39" i="55" s="1"/>
  <c r="AB39" i="55"/>
  <c r="S39" i="55"/>
  <c r="AG39" i="55" s="1"/>
  <c r="AU39" i="55" s="1"/>
  <c r="BI39" i="55" s="1"/>
  <c r="O39" i="55"/>
  <c r="Q39" i="55" s="1"/>
  <c r="N39" i="55"/>
  <c r="CA36" i="55"/>
  <c r="B36" i="55"/>
  <c r="CA35" i="55"/>
  <c r="X35" i="55"/>
  <c r="Y35" i="55" s="1"/>
  <c r="B35" i="55"/>
  <c r="CA34" i="55"/>
  <c r="B34" i="55"/>
  <c r="CA33" i="55"/>
  <c r="B33" i="55"/>
  <c r="CA32" i="55"/>
  <c r="AB32" i="55"/>
  <c r="B32" i="55"/>
  <c r="CA31" i="55"/>
  <c r="B31" i="55"/>
  <c r="CA30" i="55"/>
  <c r="X30" i="55"/>
  <c r="Y30" i="55" s="1"/>
  <c r="B30" i="55"/>
  <c r="CA29" i="55"/>
  <c r="B29" i="55"/>
  <c r="CA28" i="55"/>
  <c r="B28" i="55"/>
  <c r="CA27" i="55"/>
  <c r="B27" i="55"/>
  <c r="CA24" i="55"/>
  <c r="B24" i="55"/>
  <c r="CA23" i="55"/>
  <c r="B23" i="55"/>
  <c r="CA22" i="55"/>
  <c r="X22" i="55"/>
  <c r="Y22" i="55" s="1"/>
  <c r="B22" i="55"/>
  <c r="CA21" i="55"/>
  <c r="AB21" i="55"/>
  <c r="B21" i="55"/>
  <c r="CA20" i="55"/>
  <c r="B20" i="55"/>
  <c r="CA19" i="55"/>
  <c r="B19" i="55"/>
  <c r="CA18" i="55"/>
  <c r="B18" i="55"/>
  <c r="CA17" i="55"/>
  <c r="B17" i="55"/>
  <c r="CA16" i="55"/>
  <c r="B16" i="55"/>
  <c r="CA15" i="55"/>
  <c r="AB15" i="55"/>
  <c r="B15" i="55"/>
  <c r="BT10" i="55"/>
  <c r="BJ10" i="55"/>
  <c r="BF10" i="55"/>
  <c r="AZ31" i="55" s="1"/>
  <c r="BA31" i="55" s="1"/>
  <c r="AV10" i="55"/>
  <c r="AY31" i="55" s="1"/>
  <c r="AR10" i="55"/>
  <c r="AL20" i="55" s="1"/>
  <c r="AM20" i="55" s="1"/>
  <c r="AH10" i="55"/>
  <c r="AK17" i="55" s="1"/>
  <c r="AD10" i="55"/>
  <c r="X33" i="55" s="1"/>
  <c r="Y33" i="55" s="1"/>
  <c r="T10" i="55"/>
  <c r="AB17" i="55" s="1"/>
  <c r="P10" i="55"/>
  <c r="F10" i="55"/>
  <c r="BU100" i="54"/>
  <c r="BT100" i="54" s="1"/>
  <c r="BG100" i="54"/>
  <c r="BF100" i="54" s="1"/>
  <c r="AS100" i="54"/>
  <c r="AR100" i="54" s="1"/>
  <c r="AE100" i="54"/>
  <c r="AD100" i="54" s="1"/>
  <c r="Q100" i="54"/>
  <c r="P100" i="54" s="1"/>
  <c r="BI95" i="54"/>
  <c r="AU95" i="54"/>
  <c r="AG95" i="54"/>
  <c r="S95" i="54"/>
  <c r="E95" i="54"/>
  <c r="O91" i="54"/>
  <c r="CF85" i="54"/>
  <c r="CE85" i="54"/>
  <c r="CD85" i="54"/>
  <c r="CC85" i="54"/>
  <c r="CB85" i="54"/>
  <c r="CG85" i="54" s="1"/>
  <c r="CA85" i="54"/>
  <c r="BX85" i="54"/>
  <c r="CF84" i="54"/>
  <c r="CE84" i="54"/>
  <c r="CD84" i="54"/>
  <c r="CC84" i="54"/>
  <c r="CG84" i="54" s="1"/>
  <c r="CB84" i="54"/>
  <c r="CA84" i="54"/>
  <c r="BX84" i="54"/>
  <c r="CF83" i="54"/>
  <c r="CE83" i="54"/>
  <c r="CD83" i="54"/>
  <c r="CC83" i="54"/>
  <c r="CB83" i="54"/>
  <c r="CG83" i="54" s="1"/>
  <c r="CA83" i="54"/>
  <c r="BX83" i="54"/>
  <c r="CF82" i="54"/>
  <c r="CE82" i="54"/>
  <c r="CD82" i="54"/>
  <c r="CC82" i="54"/>
  <c r="CG82" i="54" s="1"/>
  <c r="CB82" i="54"/>
  <c r="CA82" i="54"/>
  <c r="BX82" i="54"/>
  <c r="CF81" i="54"/>
  <c r="CE81" i="54"/>
  <c r="CD81" i="54"/>
  <c r="CC81" i="54"/>
  <c r="CB81" i="54"/>
  <c r="CA81" i="54"/>
  <c r="BX81" i="54"/>
  <c r="CF80" i="54"/>
  <c r="CE80" i="54"/>
  <c r="CD80" i="54"/>
  <c r="CC80" i="54"/>
  <c r="CG80" i="54" s="1"/>
  <c r="CB80" i="54"/>
  <c r="CA80" i="54"/>
  <c r="BX80" i="54"/>
  <c r="CF79" i="54"/>
  <c r="CE79" i="54"/>
  <c r="CD79" i="54"/>
  <c r="CC79" i="54"/>
  <c r="CB79" i="54"/>
  <c r="CA79" i="54"/>
  <c r="BX79" i="54"/>
  <c r="CF78" i="54"/>
  <c r="CE78" i="54"/>
  <c r="CD78" i="54"/>
  <c r="CC78" i="54"/>
  <c r="CG78" i="54" s="1"/>
  <c r="CB78" i="54"/>
  <c r="CA78" i="54"/>
  <c r="BX78" i="54"/>
  <c r="CF77" i="54"/>
  <c r="CE77" i="54"/>
  <c r="CD77" i="54"/>
  <c r="CC77" i="54"/>
  <c r="CB77" i="54"/>
  <c r="CA77" i="54"/>
  <c r="BX77" i="54"/>
  <c r="CF76" i="54"/>
  <c r="CE76" i="54"/>
  <c r="CD76" i="54"/>
  <c r="CC76" i="54"/>
  <c r="CG76" i="54" s="1"/>
  <c r="CB76" i="54"/>
  <c r="CA76" i="54"/>
  <c r="BX76" i="54"/>
  <c r="CF75" i="54"/>
  <c r="CE75" i="54"/>
  <c r="CD75" i="54"/>
  <c r="CC75" i="54"/>
  <c r="CB75" i="54"/>
  <c r="CA75" i="54"/>
  <c r="BX75" i="54"/>
  <c r="CC74" i="54"/>
  <c r="CA74" i="54"/>
  <c r="CF74" i="54"/>
  <c r="CE74" i="54"/>
  <c r="CD74" i="54"/>
  <c r="CF73" i="54"/>
  <c r="CE73" i="54"/>
  <c r="CD73" i="54"/>
  <c r="CA73" i="54"/>
  <c r="CC73" i="54"/>
  <c r="BX73" i="54"/>
  <c r="CF72" i="54"/>
  <c r="CD72" i="54"/>
  <c r="CC72" i="54"/>
  <c r="CB72" i="54"/>
  <c r="CA72" i="54"/>
  <c r="BX72" i="54"/>
  <c r="CE72" i="54"/>
  <c r="CA71" i="54"/>
  <c r="CF71" i="54"/>
  <c r="CE71" i="54"/>
  <c r="CD71" i="54"/>
  <c r="CC71" i="54"/>
  <c r="O90" i="54"/>
  <c r="CA70" i="54"/>
  <c r="CF69" i="54"/>
  <c r="CE69" i="54"/>
  <c r="CD69" i="54"/>
  <c r="CC69" i="54"/>
  <c r="CB69" i="54"/>
  <c r="CG69" i="54" s="1"/>
  <c r="CA69" i="54"/>
  <c r="BX69" i="54"/>
  <c r="CF68" i="54"/>
  <c r="CE68" i="54"/>
  <c r="CD68" i="54"/>
  <c r="CC68" i="54"/>
  <c r="CB68" i="54"/>
  <c r="CA68" i="54"/>
  <c r="BX68" i="54"/>
  <c r="CF67" i="54"/>
  <c r="CE67" i="54"/>
  <c r="CD67" i="54"/>
  <c r="CC67" i="54"/>
  <c r="CB67" i="54"/>
  <c r="CG67" i="54" s="1"/>
  <c r="CA67" i="54"/>
  <c r="BX67" i="54"/>
  <c r="CF66" i="54"/>
  <c r="CE66" i="54"/>
  <c r="CD66" i="54"/>
  <c r="CC66" i="54"/>
  <c r="CB66" i="54"/>
  <c r="CG66" i="54" s="1"/>
  <c r="CA66" i="54"/>
  <c r="BX66" i="54"/>
  <c r="BX64" i="54"/>
  <c r="BS64" i="54"/>
  <c r="BE64" i="54"/>
  <c r="AQ64" i="54"/>
  <c r="AC64" i="54"/>
  <c r="O64" i="54"/>
  <c r="CF63" i="54"/>
  <c r="CE63" i="54"/>
  <c r="CD63" i="54"/>
  <c r="CC63" i="54"/>
  <c r="CG63" i="54" s="1"/>
  <c r="CB63" i="54"/>
  <c r="CA63" i="54"/>
  <c r="BX63" i="54"/>
  <c r="CG62" i="54"/>
  <c r="CF62" i="54"/>
  <c r="CE62" i="54"/>
  <c r="CD62" i="54"/>
  <c r="CC62" i="54"/>
  <c r="CB62" i="54"/>
  <c r="CA62" i="54"/>
  <c r="BX62" i="54"/>
  <c r="CF61" i="54"/>
  <c r="CE61" i="54"/>
  <c r="CD61" i="54"/>
  <c r="CC61" i="54"/>
  <c r="CG61" i="54" s="1"/>
  <c r="CB61" i="54"/>
  <c r="CA61" i="54"/>
  <c r="BX61" i="54"/>
  <c r="CG60" i="54"/>
  <c r="CF60" i="54"/>
  <c r="CE60" i="54"/>
  <c r="CD60" i="54"/>
  <c r="CC60" i="54"/>
  <c r="CB60" i="54"/>
  <c r="CA60" i="54"/>
  <c r="BX60" i="54"/>
  <c r="CF59" i="54"/>
  <c r="CE59" i="54"/>
  <c r="CD59" i="54"/>
  <c r="CC59" i="54"/>
  <c r="CG59" i="54" s="1"/>
  <c r="CB59" i="54"/>
  <c r="CA59" i="54"/>
  <c r="BX59" i="54"/>
  <c r="CF58" i="54"/>
  <c r="CE58" i="54"/>
  <c r="CG58" i="54" s="1"/>
  <c r="CD58" i="54"/>
  <c r="CC58" i="54"/>
  <c r="CB58" i="54"/>
  <c r="CA58" i="54"/>
  <c r="BX58" i="54"/>
  <c r="BS56" i="54"/>
  <c r="BE56" i="54"/>
  <c r="AQ56" i="54"/>
  <c r="AC56" i="54"/>
  <c r="BX56" i="54" s="1"/>
  <c r="O56" i="54"/>
  <c r="CF55" i="54"/>
  <c r="CE55" i="54"/>
  <c r="CD55" i="54"/>
  <c r="CC55" i="54"/>
  <c r="CB55" i="54"/>
  <c r="CA55" i="54"/>
  <c r="BX55" i="54"/>
  <c r="CF54" i="54"/>
  <c r="CE54" i="54"/>
  <c r="CD54" i="54"/>
  <c r="CC54" i="54"/>
  <c r="CB54" i="54"/>
  <c r="CG54" i="54" s="1"/>
  <c r="CA54" i="54"/>
  <c r="BX54" i="54"/>
  <c r="BX52" i="54"/>
  <c r="BS52" i="54"/>
  <c r="BE52" i="54"/>
  <c r="AQ52" i="54"/>
  <c r="AC52" i="54"/>
  <c r="O52" i="54"/>
  <c r="CF51" i="54"/>
  <c r="CE51" i="54"/>
  <c r="CD51" i="54"/>
  <c r="CC51" i="54"/>
  <c r="CG51" i="54" s="1"/>
  <c r="CB51" i="54"/>
  <c r="CA51" i="54"/>
  <c r="BX51" i="54"/>
  <c r="CF50" i="54"/>
  <c r="CE50" i="54"/>
  <c r="CD50" i="54"/>
  <c r="CG50" i="54" s="1"/>
  <c r="CC50" i="54"/>
  <c r="CB50" i="54"/>
  <c r="CA50" i="54"/>
  <c r="BX50" i="54"/>
  <c r="CF49" i="54"/>
  <c r="CE49" i="54"/>
  <c r="CD49" i="54"/>
  <c r="CC49" i="54"/>
  <c r="CG49" i="54" s="1"/>
  <c r="CB49" i="54"/>
  <c r="CA49" i="54"/>
  <c r="BX49" i="54"/>
  <c r="CA43" i="54"/>
  <c r="BX43" i="54"/>
  <c r="BS43" i="54"/>
  <c r="CF43" i="54" s="1"/>
  <c r="BR43" i="54"/>
  <c r="BE43" i="54"/>
  <c r="CE43" i="54" s="1"/>
  <c r="BD43" i="54"/>
  <c r="AU43" i="54"/>
  <c r="BI43" i="54" s="1"/>
  <c r="AQ43" i="54"/>
  <c r="CD43" i="54" s="1"/>
  <c r="AP43" i="54"/>
  <c r="AC43" i="54"/>
  <c r="AE43" i="54" s="1"/>
  <c r="AB43" i="54"/>
  <c r="S43" i="54"/>
  <c r="AG43" i="54" s="1"/>
  <c r="O43" i="54"/>
  <c r="N43" i="54"/>
  <c r="CA42" i="54"/>
  <c r="BX42" i="54"/>
  <c r="BS42" i="54"/>
  <c r="BR42" i="54"/>
  <c r="BE42" i="54"/>
  <c r="CE42" i="54" s="1"/>
  <c r="BD42" i="54"/>
  <c r="AU42" i="54"/>
  <c r="BI42" i="54" s="1"/>
  <c r="AQ42" i="54"/>
  <c r="CD42" i="54" s="1"/>
  <c r="AP42" i="54"/>
  <c r="AC42" i="54"/>
  <c r="AE42" i="54" s="1"/>
  <c r="AB42" i="54"/>
  <c r="S42" i="54"/>
  <c r="AG42" i="54" s="1"/>
  <c r="O42" i="54"/>
  <c r="Q42" i="54" s="1"/>
  <c r="N42" i="54"/>
  <c r="CA41" i="54"/>
  <c r="BX41" i="54"/>
  <c r="BS41" i="54"/>
  <c r="BU41" i="54" s="1"/>
  <c r="BR41" i="54"/>
  <c r="BE41" i="54"/>
  <c r="CE41" i="54" s="1"/>
  <c r="BD41" i="54"/>
  <c r="AS41" i="54"/>
  <c r="AQ41" i="54"/>
  <c r="CD41" i="54" s="1"/>
  <c r="AP41" i="54"/>
  <c r="AC41" i="54"/>
  <c r="CC41" i="54" s="1"/>
  <c r="AB41" i="54"/>
  <c r="S41" i="54"/>
  <c r="AG41" i="54" s="1"/>
  <c r="AU41" i="54" s="1"/>
  <c r="BI41" i="54" s="1"/>
  <c r="O41" i="54"/>
  <c r="CB41" i="54" s="1"/>
  <c r="N41" i="54"/>
  <c r="CA40" i="54"/>
  <c r="BX40" i="54"/>
  <c r="BS40" i="54"/>
  <c r="BR40" i="54"/>
  <c r="BE40" i="54"/>
  <c r="BG40" i="54" s="1"/>
  <c r="BD40" i="54"/>
  <c r="AZ40" i="54"/>
  <c r="BA40" i="54" s="1"/>
  <c r="AQ40" i="54"/>
  <c r="CD40" i="54" s="1"/>
  <c r="AP40" i="54"/>
  <c r="AC40" i="54"/>
  <c r="AE40" i="54" s="1"/>
  <c r="AB40" i="54"/>
  <c r="S40" i="54"/>
  <c r="AG40" i="54" s="1"/>
  <c r="AU40" i="54" s="1"/>
  <c r="BI40" i="54" s="1"/>
  <c r="O40" i="54"/>
  <c r="N40" i="54"/>
  <c r="CA39" i="54"/>
  <c r="BX39" i="54"/>
  <c r="BS39" i="54"/>
  <c r="BU39" i="54" s="1"/>
  <c r="BR39" i="54"/>
  <c r="BE39" i="54"/>
  <c r="BD39" i="54"/>
  <c r="AQ39" i="54"/>
  <c r="AP39" i="54"/>
  <c r="AC39" i="54"/>
  <c r="CC39" i="54" s="1"/>
  <c r="AB39" i="54"/>
  <c r="S39" i="54"/>
  <c r="AG39" i="54" s="1"/>
  <c r="AU39" i="54" s="1"/>
  <c r="BI39" i="54" s="1"/>
  <c r="O39" i="54"/>
  <c r="Q39" i="54" s="1"/>
  <c r="N39" i="54"/>
  <c r="CA36" i="54"/>
  <c r="B36" i="54"/>
  <c r="CA35" i="54"/>
  <c r="B35" i="54"/>
  <c r="CA34" i="54"/>
  <c r="B34" i="54"/>
  <c r="CA33" i="54"/>
  <c r="B33" i="54"/>
  <c r="CA32" i="54"/>
  <c r="B32" i="54"/>
  <c r="CA31" i="54"/>
  <c r="B31" i="54"/>
  <c r="CA30" i="54"/>
  <c r="B30" i="54"/>
  <c r="CA29" i="54"/>
  <c r="AZ29" i="54"/>
  <c r="BA29" i="54" s="1"/>
  <c r="B29" i="54"/>
  <c r="CA28" i="54"/>
  <c r="B28" i="54"/>
  <c r="CA27" i="54"/>
  <c r="B27" i="54"/>
  <c r="CA24" i="54"/>
  <c r="B24" i="54"/>
  <c r="CA23" i="54"/>
  <c r="B23" i="54"/>
  <c r="CA22" i="54"/>
  <c r="AZ22" i="54"/>
  <c r="BA22" i="54" s="1"/>
  <c r="B22" i="54"/>
  <c r="CA21" i="54"/>
  <c r="B21" i="54"/>
  <c r="CA20" i="54"/>
  <c r="B20" i="54"/>
  <c r="CA19" i="54"/>
  <c r="B19" i="54"/>
  <c r="CA18" i="54"/>
  <c r="B18" i="54"/>
  <c r="CA17" i="54"/>
  <c r="B17" i="54"/>
  <c r="CA16" i="54"/>
  <c r="AZ16" i="54"/>
  <c r="BA16" i="54" s="1"/>
  <c r="AB16" i="54"/>
  <c r="W16" i="54"/>
  <c r="B16" i="54"/>
  <c r="CA15" i="54"/>
  <c r="B15" i="54"/>
  <c r="BT10" i="54"/>
  <c r="BJ10" i="54"/>
  <c r="BF10" i="54"/>
  <c r="AZ31" i="54" s="1"/>
  <c r="BA31" i="54" s="1"/>
  <c r="AV10" i="54"/>
  <c r="AR10" i="54"/>
  <c r="AH10" i="54"/>
  <c r="AK28" i="54" s="1"/>
  <c r="AD10" i="54"/>
  <c r="X19" i="54" s="1"/>
  <c r="Y19" i="54" s="1"/>
  <c r="T10" i="54"/>
  <c r="P10" i="54"/>
  <c r="J34" i="54" s="1"/>
  <c r="K34" i="54" s="1"/>
  <c r="F10" i="54"/>
  <c r="N22" i="54" s="1"/>
  <c r="BU100" i="53"/>
  <c r="BT100" i="53" s="1"/>
  <c r="BG100" i="53"/>
  <c r="BF100" i="53" s="1"/>
  <c r="AS100" i="53"/>
  <c r="AR100" i="53" s="1"/>
  <c r="AE100" i="53"/>
  <c r="AD100" i="53" s="1"/>
  <c r="Q100" i="53"/>
  <c r="P100" i="53" s="1"/>
  <c r="BI95" i="53"/>
  <c r="AU95" i="53"/>
  <c r="AG95" i="53"/>
  <c r="S95" i="53"/>
  <c r="E95" i="53"/>
  <c r="CF85" i="53"/>
  <c r="CE85" i="53"/>
  <c r="CD85" i="53"/>
  <c r="CC85" i="53"/>
  <c r="CB85" i="53"/>
  <c r="CG85" i="53" s="1"/>
  <c r="CA85" i="53"/>
  <c r="BX85" i="53"/>
  <c r="CF84" i="53"/>
  <c r="CE84" i="53"/>
  <c r="CD84" i="53"/>
  <c r="CC84" i="53"/>
  <c r="CB84" i="53"/>
  <c r="CG84" i="53" s="1"/>
  <c r="CA84" i="53"/>
  <c r="BX84" i="53"/>
  <c r="CF83" i="53"/>
  <c r="CE83" i="53"/>
  <c r="CD83" i="53"/>
  <c r="CC83" i="53"/>
  <c r="CG83" i="53" s="1"/>
  <c r="CB83" i="53"/>
  <c r="CA83" i="53"/>
  <c r="BX83" i="53"/>
  <c r="CF82" i="53"/>
  <c r="CE82" i="53"/>
  <c r="CD82" i="53"/>
  <c r="CC82" i="53"/>
  <c r="CB82" i="53"/>
  <c r="CG82" i="53" s="1"/>
  <c r="CA82" i="53"/>
  <c r="BX82" i="53"/>
  <c r="CF81" i="53"/>
  <c r="CE81" i="53"/>
  <c r="CD81" i="53"/>
  <c r="CC81" i="53"/>
  <c r="CB81" i="53"/>
  <c r="CG81" i="53" s="1"/>
  <c r="CA81" i="53"/>
  <c r="BX81" i="53"/>
  <c r="CF80" i="53"/>
  <c r="CE80" i="53"/>
  <c r="CD80" i="53"/>
  <c r="CC80" i="53"/>
  <c r="CB80" i="53"/>
  <c r="CA80" i="53"/>
  <c r="BX80" i="53"/>
  <c r="CF79" i="53"/>
  <c r="CE79" i="53"/>
  <c r="CD79" i="53"/>
  <c r="CC79" i="53"/>
  <c r="CB79" i="53"/>
  <c r="CG79" i="53" s="1"/>
  <c r="CA79" i="53"/>
  <c r="BX79" i="53"/>
  <c r="CF78" i="53"/>
  <c r="CE78" i="53"/>
  <c r="CD78" i="53"/>
  <c r="CC78" i="53"/>
  <c r="CB78" i="53"/>
  <c r="CG78" i="53" s="1"/>
  <c r="CA78" i="53"/>
  <c r="BX78" i="53"/>
  <c r="CG77" i="53"/>
  <c r="CF77" i="53"/>
  <c r="CE77" i="53"/>
  <c r="CD77" i="53"/>
  <c r="CC77" i="53"/>
  <c r="CB77" i="53"/>
  <c r="CA77" i="53"/>
  <c r="BX77" i="53"/>
  <c r="CF76" i="53"/>
  <c r="CE76" i="53"/>
  <c r="CD76" i="53"/>
  <c r="CC76" i="53"/>
  <c r="CB76" i="53"/>
  <c r="CG76" i="53" s="1"/>
  <c r="CA76" i="53"/>
  <c r="BX76" i="53"/>
  <c r="CF75" i="53"/>
  <c r="CG75" i="53" s="1"/>
  <c r="CE75" i="53"/>
  <c r="CD75" i="53"/>
  <c r="CC75" i="53"/>
  <c r="CB75" i="53"/>
  <c r="CA75" i="53"/>
  <c r="BX75" i="53"/>
  <c r="CA74" i="53"/>
  <c r="CF74" i="53"/>
  <c r="CE74" i="53"/>
  <c r="CD74" i="53"/>
  <c r="CC74" i="53"/>
  <c r="CB74" i="53"/>
  <c r="CA73" i="53"/>
  <c r="CF73" i="53"/>
  <c r="CE73" i="53"/>
  <c r="CD73" i="53"/>
  <c r="CC73" i="53"/>
  <c r="CE72" i="53"/>
  <c r="CA72" i="53"/>
  <c r="CF72" i="53"/>
  <c r="CD72" i="53"/>
  <c r="CF71" i="53"/>
  <c r="CE71" i="53"/>
  <c r="CC71" i="53"/>
  <c r="CA71" i="53"/>
  <c r="CD71" i="53"/>
  <c r="O90" i="53"/>
  <c r="AC90" i="53" s="1"/>
  <c r="CF70" i="53"/>
  <c r="CE70" i="53"/>
  <c r="CD70" i="53"/>
  <c r="CC70" i="53"/>
  <c r="CA70" i="53"/>
  <c r="CF69" i="53"/>
  <c r="CE69" i="53"/>
  <c r="CD69" i="53"/>
  <c r="CC69" i="53"/>
  <c r="CB69" i="53"/>
  <c r="CA69" i="53"/>
  <c r="BX69" i="53"/>
  <c r="CG68" i="53"/>
  <c r="CF68" i="53"/>
  <c r="CE68" i="53"/>
  <c r="CD68" i="53"/>
  <c r="CC68" i="53"/>
  <c r="CB68" i="53"/>
  <c r="CA68" i="53"/>
  <c r="BX68" i="53"/>
  <c r="CF67" i="53"/>
  <c r="CE67" i="53"/>
  <c r="CD67" i="53"/>
  <c r="CC67" i="53"/>
  <c r="CB67" i="53"/>
  <c r="CA67" i="53"/>
  <c r="BX67" i="53"/>
  <c r="CG66" i="53"/>
  <c r="CF66" i="53"/>
  <c r="CE66" i="53"/>
  <c r="CD66" i="53"/>
  <c r="CC66" i="53"/>
  <c r="CB66" i="53"/>
  <c r="CA66" i="53"/>
  <c r="BX66" i="53"/>
  <c r="BS64" i="53"/>
  <c r="BE64" i="53"/>
  <c r="AQ64" i="53"/>
  <c r="AC64" i="53"/>
  <c r="O64" i="53"/>
  <c r="CF63" i="53"/>
  <c r="CE63" i="53"/>
  <c r="CG63" i="53" s="1"/>
  <c r="CD63" i="53"/>
  <c r="CC63" i="53"/>
  <c r="CB63" i="53"/>
  <c r="CA63" i="53"/>
  <c r="BX63" i="53"/>
  <c r="CF62" i="53"/>
  <c r="CE62" i="53"/>
  <c r="CD62" i="53"/>
  <c r="CC62" i="53"/>
  <c r="CB62" i="53"/>
  <c r="CG62" i="53" s="1"/>
  <c r="CA62" i="53"/>
  <c r="BX62" i="53"/>
  <c r="CF61" i="53"/>
  <c r="CE61" i="53"/>
  <c r="CG61" i="53" s="1"/>
  <c r="CD61" i="53"/>
  <c r="CC61" i="53"/>
  <c r="CB61" i="53"/>
  <c r="CA61" i="53"/>
  <c r="BX61" i="53"/>
  <c r="CF60" i="53"/>
  <c r="CE60" i="53"/>
  <c r="CD60" i="53"/>
  <c r="CC60" i="53"/>
  <c r="CB60" i="53"/>
  <c r="CG60" i="53" s="1"/>
  <c r="CA60" i="53"/>
  <c r="BX60" i="53"/>
  <c r="CF59" i="53"/>
  <c r="CE59" i="53"/>
  <c r="CG59" i="53" s="1"/>
  <c r="CD59" i="53"/>
  <c r="CC59" i="53"/>
  <c r="CB59" i="53"/>
  <c r="CA59" i="53"/>
  <c r="BX59" i="53"/>
  <c r="CF58" i="53"/>
  <c r="CE58" i="53"/>
  <c r="CD58" i="53"/>
  <c r="CC58" i="53"/>
  <c r="CB58" i="53"/>
  <c r="CG58" i="53" s="1"/>
  <c r="CA58" i="53"/>
  <c r="BX58" i="53"/>
  <c r="BS56" i="53"/>
  <c r="BE56" i="53"/>
  <c r="BX56" i="53" s="1"/>
  <c r="AQ56" i="53"/>
  <c r="AC56" i="53"/>
  <c r="O56" i="53"/>
  <c r="CF55" i="53"/>
  <c r="CE55" i="53"/>
  <c r="CD55" i="53"/>
  <c r="CC55" i="53"/>
  <c r="CB55" i="53"/>
  <c r="CA55" i="53"/>
  <c r="BX55" i="53"/>
  <c r="CF54" i="53"/>
  <c r="CE54" i="53"/>
  <c r="CG54" i="53" s="1"/>
  <c r="CD54" i="53"/>
  <c r="CC54" i="53"/>
  <c r="CB54" i="53"/>
  <c r="CA54" i="53"/>
  <c r="BX54" i="53"/>
  <c r="BS52" i="53"/>
  <c r="BE52" i="53"/>
  <c r="AQ52" i="53"/>
  <c r="AC52" i="53"/>
  <c r="O52" i="53"/>
  <c r="BX52" i="53" s="1"/>
  <c r="CF51" i="53"/>
  <c r="CE51" i="53"/>
  <c r="CD51" i="53"/>
  <c r="CC51" i="53"/>
  <c r="CB51" i="53"/>
  <c r="CG51" i="53" s="1"/>
  <c r="CA51" i="53"/>
  <c r="BX51" i="53"/>
  <c r="CF50" i="53"/>
  <c r="CE50" i="53"/>
  <c r="CD50" i="53"/>
  <c r="CC50" i="53"/>
  <c r="CB50" i="53"/>
  <c r="CA50" i="53"/>
  <c r="BX50" i="53"/>
  <c r="CF49" i="53"/>
  <c r="CE49" i="53"/>
  <c r="CD49" i="53"/>
  <c r="CC49" i="53"/>
  <c r="CB49" i="53"/>
  <c r="CG49" i="53" s="1"/>
  <c r="CA49" i="53"/>
  <c r="BX49" i="53"/>
  <c r="CA43" i="53"/>
  <c r="BX43" i="53"/>
  <c r="BS43" i="53"/>
  <c r="CF43" i="53" s="1"/>
  <c r="BR43" i="53"/>
  <c r="BE43" i="53"/>
  <c r="CE43" i="53" s="1"/>
  <c r="BD43" i="53"/>
  <c r="AQ43" i="53"/>
  <c r="CD43" i="53" s="1"/>
  <c r="AP43" i="53"/>
  <c r="AC43" i="53"/>
  <c r="AB43" i="53"/>
  <c r="S43" i="53"/>
  <c r="AG43" i="53" s="1"/>
  <c r="AU43" i="53" s="1"/>
  <c r="BI43" i="53" s="1"/>
  <c r="O43" i="53"/>
  <c r="CB43" i="53" s="1"/>
  <c r="N43" i="53"/>
  <c r="CA42" i="53"/>
  <c r="BX42" i="53"/>
  <c r="BS42" i="53"/>
  <c r="BR42" i="53"/>
  <c r="BE42" i="53"/>
  <c r="BD42" i="53"/>
  <c r="AQ42" i="53"/>
  <c r="AS42" i="53" s="1"/>
  <c r="AP42" i="53"/>
  <c r="AC42" i="53"/>
  <c r="AE42" i="53" s="1"/>
  <c r="AB42" i="53"/>
  <c r="S42" i="53"/>
  <c r="AG42" i="53" s="1"/>
  <c r="AU42" i="53" s="1"/>
  <c r="BI42" i="53" s="1"/>
  <c r="O42" i="53"/>
  <c r="CB42" i="53" s="1"/>
  <c r="N42" i="53"/>
  <c r="CA41" i="53"/>
  <c r="BX41" i="53"/>
  <c r="BS41" i="53"/>
  <c r="BR41" i="53"/>
  <c r="BE41" i="53"/>
  <c r="BD41" i="53"/>
  <c r="AQ41" i="53"/>
  <c r="CD41" i="53" s="1"/>
  <c r="AP41" i="53"/>
  <c r="AG41" i="53"/>
  <c r="AU41" i="53" s="1"/>
  <c r="BI41" i="53" s="1"/>
  <c r="AC41" i="53"/>
  <c r="CC41" i="53" s="1"/>
  <c r="AB41" i="53"/>
  <c r="S41" i="53"/>
  <c r="O41" i="53"/>
  <c r="N41" i="53"/>
  <c r="CA40" i="53"/>
  <c r="BX40" i="53"/>
  <c r="BS40" i="53"/>
  <c r="BR40" i="53"/>
  <c r="BE40" i="53"/>
  <c r="BD40" i="53"/>
  <c r="AQ40" i="53"/>
  <c r="CD40" i="53" s="1"/>
  <c r="AP40" i="53"/>
  <c r="AC40" i="53"/>
  <c r="AB40" i="53"/>
  <c r="S40" i="53"/>
  <c r="AG40" i="53" s="1"/>
  <c r="AU40" i="53" s="1"/>
  <c r="BI40" i="53" s="1"/>
  <c r="O40" i="53"/>
  <c r="Q40" i="53" s="1"/>
  <c r="N40" i="53"/>
  <c r="CA39" i="53"/>
  <c r="BX39" i="53"/>
  <c r="BS39" i="53"/>
  <c r="BR39" i="53"/>
  <c r="BI39" i="53"/>
  <c r="BE39" i="53"/>
  <c r="CE39" i="53" s="1"/>
  <c r="BD39" i="53"/>
  <c r="AQ39" i="53"/>
  <c r="AS39" i="53" s="1"/>
  <c r="AP39" i="53"/>
  <c r="AG39" i="53"/>
  <c r="AU39" i="53" s="1"/>
  <c r="AC39" i="53"/>
  <c r="AE39" i="53" s="1"/>
  <c r="AB39" i="53"/>
  <c r="S39" i="53"/>
  <c r="O39" i="53"/>
  <c r="CB39" i="53" s="1"/>
  <c r="N39" i="53"/>
  <c r="CA36" i="53"/>
  <c r="B36" i="53"/>
  <c r="CA35" i="53"/>
  <c r="B35" i="53"/>
  <c r="CA34" i="53"/>
  <c r="B34" i="53"/>
  <c r="CA33" i="53"/>
  <c r="B33" i="53"/>
  <c r="CA32" i="53"/>
  <c r="BN32" i="53"/>
  <c r="BO32" i="53" s="1"/>
  <c r="B32" i="53"/>
  <c r="CA31" i="53"/>
  <c r="BD31" i="53"/>
  <c r="B31" i="53"/>
  <c r="CA30" i="53"/>
  <c r="B30" i="53"/>
  <c r="CA29" i="53"/>
  <c r="B29" i="53"/>
  <c r="CA28" i="53"/>
  <c r="B28" i="53"/>
  <c r="CA27" i="53"/>
  <c r="B27" i="53"/>
  <c r="CA24" i="53"/>
  <c r="BM24" i="53"/>
  <c r="B24" i="53"/>
  <c r="CA23" i="53"/>
  <c r="B23" i="53"/>
  <c r="CA22" i="53"/>
  <c r="B22" i="53"/>
  <c r="CA21" i="53"/>
  <c r="B21" i="53"/>
  <c r="CA20" i="53"/>
  <c r="B20" i="53"/>
  <c r="CA19" i="53"/>
  <c r="B19" i="53"/>
  <c r="CA18" i="53"/>
  <c r="B18" i="53"/>
  <c r="CA17" i="53"/>
  <c r="B17" i="53"/>
  <c r="CA16" i="53"/>
  <c r="B16" i="53"/>
  <c r="CA15" i="53"/>
  <c r="B15" i="53"/>
  <c r="BT10" i="53"/>
  <c r="BN33" i="53" s="1"/>
  <c r="BO33" i="53" s="1"/>
  <c r="BJ10" i="53"/>
  <c r="BF10" i="53"/>
  <c r="AZ17" i="53" s="1"/>
  <c r="BA17" i="53" s="1"/>
  <c r="AV10" i="53"/>
  <c r="AY34" i="53" s="1"/>
  <c r="AR10" i="53"/>
  <c r="AL36" i="53" s="1"/>
  <c r="AM36" i="53" s="1"/>
  <c r="AH10" i="53"/>
  <c r="AD10" i="53"/>
  <c r="X18" i="53" s="1"/>
  <c r="Y18" i="53" s="1"/>
  <c r="T10" i="53"/>
  <c r="AB21" i="53" s="1"/>
  <c r="P10" i="53"/>
  <c r="F10" i="53"/>
  <c r="BU100" i="52"/>
  <c r="BT100" i="52" s="1"/>
  <c r="BG100" i="52"/>
  <c r="BF100" i="52" s="1"/>
  <c r="AS100" i="52"/>
  <c r="AR100" i="52" s="1"/>
  <c r="AE100" i="52"/>
  <c r="AD100" i="52" s="1"/>
  <c r="Q100" i="52"/>
  <c r="P100" i="52" s="1"/>
  <c r="BI95" i="52"/>
  <c r="AU95" i="52"/>
  <c r="AG95" i="52"/>
  <c r="S95" i="52"/>
  <c r="E95" i="52"/>
  <c r="O93" i="52"/>
  <c r="O92" i="52"/>
  <c r="BS86" i="52"/>
  <c r="O86" i="52"/>
  <c r="CF85" i="52"/>
  <c r="CG85" i="52" s="1"/>
  <c r="CE85" i="52"/>
  <c r="CD85" i="52"/>
  <c r="CC85" i="52"/>
  <c r="CB85" i="52"/>
  <c r="CA85" i="52"/>
  <c r="BX85" i="52"/>
  <c r="CF84" i="52"/>
  <c r="CG84" i="52" s="1"/>
  <c r="CE84" i="52"/>
  <c r="CD84" i="52"/>
  <c r="CC84" i="52"/>
  <c r="CB84" i="52"/>
  <c r="CA84" i="52"/>
  <c r="BX84" i="52"/>
  <c r="CF83" i="52"/>
  <c r="CG83" i="52" s="1"/>
  <c r="CE83" i="52"/>
  <c r="CD83" i="52"/>
  <c r="CC83" i="52"/>
  <c r="CB83" i="52"/>
  <c r="CA83" i="52"/>
  <c r="BX83" i="52"/>
  <c r="CF82" i="52"/>
  <c r="CG82" i="52" s="1"/>
  <c r="CE82" i="52"/>
  <c r="CD82" i="52"/>
  <c r="CC82" i="52"/>
  <c r="CB82" i="52"/>
  <c r="CA82" i="52"/>
  <c r="BX82" i="52"/>
  <c r="CF81" i="52"/>
  <c r="CG81" i="52" s="1"/>
  <c r="CE81" i="52"/>
  <c r="CD81" i="52"/>
  <c r="CC81" i="52"/>
  <c r="CB81" i="52"/>
  <c r="CA81" i="52"/>
  <c r="BX81" i="52"/>
  <c r="CF80" i="52"/>
  <c r="CG80" i="52" s="1"/>
  <c r="CE80" i="52"/>
  <c r="CD80" i="52"/>
  <c r="CC80" i="52"/>
  <c r="CB80" i="52"/>
  <c r="CA80" i="52"/>
  <c r="BX80" i="52"/>
  <c r="CG79" i="52"/>
  <c r="CF79" i="52"/>
  <c r="CE79" i="52"/>
  <c r="CD79" i="52"/>
  <c r="CC79" i="52"/>
  <c r="CB79" i="52"/>
  <c r="CA79" i="52"/>
  <c r="BX79" i="52"/>
  <c r="CF78" i="52"/>
  <c r="CG78" i="52" s="1"/>
  <c r="CE78" i="52"/>
  <c r="CD78" i="52"/>
  <c r="CC78" i="52"/>
  <c r="CB78" i="52"/>
  <c r="CA78" i="52"/>
  <c r="BX78" i="52"/>
  <c r="CF77" i="52"/>
  <c r="CG77" i="52" s="1"/>
  <c r="CE77" i="52"/>
  <c r="CD77" i="52"/>
  <c r="CC77" i="52"/>
  <c r="CB77" i="52"/>
  <c r="CA77" i="52"/>
  <c r="BX77" i="52"/>
  <c r="CF76" i="52"/>
  <c r="CG76" i="52" s="1"/>
  <c r="CE76" i="52"/>
  <c r="CD76" i="52"/>
  <c r="CC76" i="52"/>
  <c r="CB76" i="52"/>
  <c r="CA76" i="52"/>
  <c r="BX76" i="52"/>
  <c r="CF75" i="52"/>
  <c r="CG75" i="52" s="1"/>
  <c r="CE75" i="52"/>
  <c r="CD75" i="52"/>
  <c r="CC75" i="52"/>
  <c r="CB75" i="52"/>
  <c r="CA75" i="52"/>
  <c r="BX75" i="52"/>
  <c r="CD74" i="52"/>
  <c r="CC74" i="52"/>
  <c r="CB74" i="52"/>
  <c r="CA74" i="52"/>
  <c r="CF74" i="52"/>
  <c r="CD73" i="52"/>
  <c r="CA73" i="52"/>
  <c r="CF73" i="52"/>
  <c r="CE73" i="52"/>
  <c r="CC73" i="52"/>
  <c r="CE72" i="52"/>
  <c r="CB72" i="52"/>
  <c r="CA72" i="52"/>
  <c r="BX72" i="52"/>
  <c r="CF72" i="52"/>
  <c r="CD72" i="52"/>
  <c r="CC72" i="52"/>
  <c r="O91" i="52"/>
  <c r="CC71" i="52"/>
  <c r="CA71" i="52"/>
  <c r="CF71" i="52"/>
  <c r="CE71" i="52"/>
  <c r="O90" i="52"/>
  <c r="AC90" i="52" s="1"/>
  <c r="AQ90" i="52" s="1"/>
  <c r="CB70" i="52"/>
  <c r="CA70" i="52"/>
  <c r="CF70" i="52"/>
  <c r="CE70" i="52"/>
  <c r="CF69" i="52"/>
  <c r="CE69" i="52"/>
  <c r="CD69" i="52"/>
  <c r="CC69" i="52"/>
  <c r="CB69" i="52"/>
  <c r="CG69" i="52" s="1"/>
  <c r="CA69" i="52"/>
  <c r="BX69" i="52"/>
  <c r="CF68" i="52"/>
  <c r="CE68" i="52"/>
  <c r="CD68" i="52"/>
  <c r="CC68" i="52"/>
  <c r="CG68" i="52" s="1"/>
  <c r="CB68" i="52"/>
  <c r="CA68" i="52"/>
  <c r="BX68" i="52"/>
  <c r="CF67" i="52"/>
  <c r="CE67" i="52"/>
  <c r="CD67" i="52"/>
  <c r="CC67" i="52"/>
  <c r="CB67" i="52"/>
  <c r="CG67" i="52" s="1"/>
  <c r="CA67" i="52"/>
  <c r="BX67" i="52"/>
  <c r="CF66" i="52"/>
  <c r="CE66" i="52"/>
  <c r="CD66" i="52"/>
  <c r="CC66" i="52"/>
  <c r="CB66" i="52"/>
  <c r="CG66" i="52" s="1"/>
  <c r="CA66" i="52"/>
  <c r="BX66" i="52"/>
  <c r="BS64" i="52"/>
  <c r="BE64" i="52"/>
  <c r="AQ64" i="52"/>
  <c r="AC64" i="52"/>
  <c r="O64" i="52"/>
  <c r="BX64" i="52" s="1"/>
  <c r="CF63" i="52"/>
  <c r="CE63" i="52"/>
  <c r="CD63" i="52"/>
  <c r="CC63" i="52"/>
  <c r="CB63" i="52"/>
  <c r="CA63" i="52"/>
  <c r="BX63" i="52"/>
  <c r="CG62" i="52"/>
  <c r="CF62" i="52"/>
  <c r="CE62" i="52"/>
  <c r="CD62" i="52"/>
  <c r="CC62" i="52"/>
  <c r="CB62" i="52"/>
  <c r="CA62" i="52"/>
  <c r="BX62" i="52"/>
  <c r="CF61" i="52"/>
  <c r="CE61" i="52"/>
  <c r="CD61" i="52"/>
  <c r="CC61" i="52"/>
  <c r="CB61" i="52"/>
  <c r="CA61" i="52"/>
  <c r="BX61" i="52"/>
  <c r="CF60" i="52"/>
  <c r="CE60" i="52"/>
  <c r="CD60" i="52"/>
  <c r="CG60" i="52" s="1"/>
  <c r="CC60" i="52"/>
  <c r="CB60" i="52"/>
  <c r="CA60" i="52"/>
  <c r="BX60" i="52"/>
  <c r="CF59" i="52"/>
  <c r="CE59" i="52"/>
  <c r="CD59" i="52"/>
  <c r="CC59" i="52"/>
  <c r="CB59" i="52"/>
  <c r="CG59" i="52" s="1"/>
  <c r="CA59" i="52"/>
  <c r="BX59" i="52"/>
  <c r="CF58" i="52"/>
  <c r="CE58" i="52"/>
  <c r="CD58" i="52"/>
  <c r="CC58" i="52"/>
  <c r="CG58" i="52" s="1"/>
  <c r="CB58" i="52"/>
  <c r="CA58" i="52"/>
  <c r="BX58" i="52"/>
  <c r="BS56" i="52"/>
  <c r="BE56" i="52"/>
  <c r="AQ56" i="52"/>
  <c r="AC56" i="52"/>
  <c r="O56" i="52"/>
  <c r="BX56" i="52" s="1"/>
  <c r="CG55" i="52"/>
  <c r="CF55" i="52"/>
  <c r="CE55" i="52"/>
  <c r="CD55" i="52"/>
  <c r="CC55" i="52"/>
  <c r="CB55" i="52"/>
  <c r="CA55" i="52"/>
  <c r="BX55" i="52"/>
  <c r="CG54" i="52"/>
  <c r="CF54" i="52"/>
  <c r="CE54" i="52"/>
  <c r="CD54" i="52"/>
  <c r="CC54" i="52"/>
  <c r="CB54" i="52"/>
  <c r="CA54" i="52"/>
  <c r="BX54" i="52"/>
  <c r="BX52" i="52"/>
  <c r="BS52" i="52"/>
  <c r="BE52" i="52"/>
  <c r="AQ52" i="52"/>
  <c r="AC52" i="52"/>
  <c r="O52" i="52"/>
  <c r="CG51" i="52"/>
  <c r="CF51" i="52"/>
  <c r="CE51" i="52"/>
  <c r="CD51" i="52"/>
  <c r="CC51" i="52"/>
  <c r="CB51" i="52"/>
  <c r="CA51" i="52"/>
  <c r="BX51" i="52"/>
  <c r="CF50" i="52"/>
  <c r="CE50" i="52"/>
  <c r="CG50" i="52" s="1"/>
  <c r="CD50" i="52"/>
  <c r="CC50" i="52"/>
  <c r="CB50" i="52"/>
  <c r="CA50" i="52"/>
  <c r="BX50" i="52"/>
  <c r="CG49" i="52"/>
  <c r="CF49" i="52"/>
  <c r="CE49" i="52"/>
  <c r="CD49" i="52"/>
  <c r="CC49" i="52"/>
  <c r="CB49" i="52"/>
  <c r="CA49" i="52"/>
  <c r="BX49" i="52"/>
  <c r="CA43" i="52"/>
  <c r="BX43" i="52"/>
  <c r="BS43" i="52"/>
  <c r="BR43" i="52"/>
  <c r="BE43" i="52"/>
  <c r="BD43" i="52"/>
  <c r="AQ43" i="52"/>
  <c r="AS43" i="52" s="1"/>
  <c r="AP43" i="52"/>
  <c r="AG43" i="52"/>
  <c r="AU43" i="52" s="1"/>
  <c r="BI43" i="52" s="1"/>
  <c r="AC43" i="52"/>
  <c r="AB43" i="52"/>
  <c r="S43" i="52"/>
  <c r="O43" i="52"/>
  <c r="N43" i="52"/>
  <c r="CA42" i="52"/>
  <c r="BX42" i="52"/>
  <c r="BS42" i="52"/>
  <c r="BU42" i="52" s="1"/>
  <c r="BR42" i="52"/>
  <c r="BE42" i="52"/>
  <c r="CE42" i="52" s="1"/>
  <c r="BD42" i="52"/>
  <c r="AQ42" i="52"/>
  <c r="CD42" i="52" s="1"/>
  <c r="AP42" i="52"/>
  <c r="AC42" i="52"/>
  <c r="AB42" i="52"/>
  <c r="S42" i="52"/>
  <c r="AG42" i="52" s="1"/>
  <c r="AU42" i="52" s="1"/>
  <c r="BI42" i="52" s="1"/>
  <c r="O42" i="52"/>
  <c r="Q42" i="52" s="1"/>
  <c r="N42" i="52"/>
  <c r="CA41" i="52"/>
  <c r="BX41" i="52"/>
  <c r="BS41" i="52"/>
  <c r="BR41" i="52"/>
  <c r="BE41" i="52"/>
  <c r="BD41" i="52"/>
  <c r="AQ41" i="52"/>
  <c r="AP41" i="52"/>
  <c r="AC41" i="52"/>
  <c r="AE41" i="52" s="1"/>
  <c r="AB41" i="52"/>
  <c r="S41" i="52"/>
  <c r="AG41" i="52" s="1"/>
  <c r="AU41" i="52" s="1"/>
  <c r="BI41" i="52" s="1"/>
  <c r="O41" i="52"/>
  <c r="CB41" i="52" s="1"/>
  <c r="N41" i="52"/>
  <c r="CA40" i="52"/>
  <c r="BX40" i="52"/>
  <c r="BS40" i="52"/>
  <c r="BU40" i="52" s="1"/>
  <c r="BR40" i="52"/>
  <c r="BE40" i="52"/>
  <c r="BD40" i="52"/>
  <c r="AQ40" i="52"/>
  <c r="AP40" i="52"/>
  <c r="AC40" i="52"/>
  <c r="AE40" i="52" s="1"/>
  <c r="AB40" i="52"/>
  <c r="X40" i="52"/>
  <c r="Y40" i="52" s="1"/>
  <c r="S40" i="52"/>
  <c r="AG40" i="52" s="1"/>
  <c r="AU40" i="52" s="1"/>
  <c r="BI40" i="52" s="1"/>
  <c r="O40" i="52"/>
  <c r="N40" i="52"/>
  <c r="CA39" i="52"/>
  <c r="BX39" i="52"/>
  <c r="BS39" i="52"/>
  <c r="CF39" i="52" s="1"/>
  <c r="BR39" i="52"/>
  <c r="BE39" i="52"/>
  <c r="BG39" i="52" s="1"/>
  <c r="BD39" i="52"/>
  <c r="AQ39" i="52"/>
  <c r="CD39" i="52" s="1"/>
  <c r="AP39" i="52"/>
  <c r="AC39" i="52"/>
  <c r="CC39" i="52" s="1"/>
  <c r="AB39" i="52"/>
  <c r="S39" i="52"/>
  <c r="AG39" i="52" s="1"/>
  <c r="AU39" i="52" s="1"/>
  <c r="BI39" i="52" s="1"/>
  <c r="O39" i="52"/>
  <c r="Q39" i="52" s="1"/>
  <c r="N39" i="52"/>
  <c r="CA36" i="52"/>
  <c r="B36" i="52"/>
  <c r="CA35" i="52"/>
  <c r="B35" i="52"/>
  <c r="CA34" i="52"/>
  <c r="X34" i="52"/>
  <c r="Y34" i="52" s="1"/>
  <c r="B34" i="52"/>
  <c r="CA33" i="52"/>
  <c r="B33" i="52"/>
  <c r="CA32" i="52"/>
  <c r="B32" i="52"/>
  <c r="CA31" i="52"/>
  <c r="B31" i="52"/>
  <c r="CA30" i="52"/>
  <c r="B30" i="52"/>
  <c r="CA29" i="52"/>
  <c r="B29" i="52"/>
  <c r="CA28" i="52"/>
  <c r="B28" i="52"/>
  <c r="CA27" i="52"/>
  <c r="B27" i="52"/>
  <c r="CA24" i="52"/>
  <c r="B24" i="52"/>
  <c r="CA23" i="52"/>
  <c r="B23" i="52"/>
  <c r="CA22" i="52"/>
  <c r="B22" i="52"/>
  <c r="CA21" i="52"/>
  <c r="AB21" i="52"/>
  <c r="B21" i="52"/>
  <c r="CA20" i="52"/>
  <c r="BN20" i="52"/>
  <c r="BO20" i="52" s="1"/>
  <c r="B20" i="52"/>
  <c r="CA19" i="52"/>
  <c r="AB19" i="52"/>
  <c r="X19" i="52"/>
  <c r="Y19" i="52" s="1"/>
  <c r="B19" i="52"/>
  <c r="CA18" i="52"/>
  <c r="W18" i="52"/>
  <c r="B18" i="52"/>
  <c r="CA17" i="52"/>
  <c r="AB17" i="52"/>
  <c r="X17" i="52"/>
  <c r="Y17" i="52" s="1"/>
  <c r="B17" i="52"/>
  <c r="CA16" i="52"/>
  <c r="B16" i="52"/>
  <c r="CA15" i="52"/>
  <c r="W15" i="52"/>
  <c r="B15" i="52"/>
  <c r="B11" i="52"/>
  <c r="BT10" i="52"/>
  <c r="BN24" i="52" s="1"/>
  <c r="BO24" i="52" s="1"/>
  <c r="BJ10" i="52"/>
  <c r="BR20" i="52" s="1"/>
  <c r="BF10" i="52"/>
  <c r="BD21" i="52" s="1"/>
  <c r="AV10" i="52"/>
  <c r="AR10" i="52"/>
  <c r="AL40" i="52" s="1"/>
  <c r="AM40" i="52" s="1"/>
  <c r="AH10" i="52"/>
  <c r="AD10" i="52"/>
  <c r="X36" i="52" s="1"/>
  <c r="Y36" i="52" s="1"/>
  <c r="T10" i="52"/>
  <c r="W24" i="52" s="1"/>
  <c r="P10" i="52"/>
  <c r="J41" i="52" s="1"/>
  <c r="K41" i="52" s="1"/>
  <c r="F10" i="52"/>
  <c r="I27" i="52" s="1"/>
  <c r="BU100" i="51"/>
  <c r="BT100" i="51" s="1"/>
  <c r="BG100" i="51"/>
  <c r="BF100" i="51" s="1"/>
  <c r="AS100" i="51"/>
  <c r="AR100" i="51" s="1"/>
  <c r="AE100" i="51"/>
  <c r="AD100" i="51" s="1"/>
  <c r="Q100" i="51"/>
  <c r="P100" i="51" s="1"/>
  <c r="BI95" i="51"/>
  <c r="AU95" i="51"/>
  <c r="AG95" i="51"/>
  <c r="S95" i="51"/>
  <c r="E95" i="51"/>
  <c r="O92" i="51"/>
  <c r="CF85" i="51"/>
  <c r="CE85" i="51"/>
  <c r="CD85" i="51"/>
  <c r="CC85" i="51"/>
  <c r="CB85" i="51"/>
  <c r="CG85" i="51" s="1"/>
  <c r="CA85" i="51"/>
  <c r="BX85" i="51"/>
  <c r="CF84" i="51"/>
  <c r="CE84" i="51"/>
  <c r="CD84" i="51"/>
  <c r="CC84" i="51"/>
  <c r="CG84" i="51" s="1"/>
  <c r="CB84" i="51"/>
  <c r="CA84" i="51"/>
  <c r="BX84" i="51"/>
  <c r="CF83" i="51"/>
  <c r="CE83" i="51"/>
  <c r="CD83" i="51"/>
  <c r="CC83" i="51"/>
  <c r="CB83" i="51"/>
  <c r="CG83" i="51" s="1"/>
  <c r="CA83" i="51"/>
  <c r="BX83" i="51"/>
  <c r="CF82" i="51"/>
  <c r="CE82" i="51"/>
  <c r="CD82" i="51"/>
  <c r="CC82" i="51"/>
  <c r="CG82" i="51" s="1"/>
  <c r="CB82" i="51"/>
  <c r="CA82" i="51"/>
  <c r="BX82" i="51"/>
  <c r="CF81" i="51"/>
  <c r="CE81" i="51"/>
  <c r="CD81" i="51"/>
  <c r="CC81" i="51"/>
  <c r="CB81" i="51"/>
  <c r="CG81" i="51" s="1"/>
  <c r="CA81" i="51"/>
  <c r="BX81" i="51"/>
  <c r="CF80" i="51"/>
  <c r="CE80" i="51"/>
  <c r="CD80" i="51"/>
  <c r="CC80" i="51"/>
  <c r="CB80" i="51"/>
  <c r="CA80" i="51"/>
  <c r="BX80" i="51"/>
  <c r="CG79" i="51"/>
  <c r="CF79" i="51"/>
  <c r="CE79" i="51"/>
  <c r="CD79" i="51"/>
  <c r="CC79" i="51"/>
  <c r="CB79" i="51"/>
  <c r="CA79" i="51"/>
  <c r="BX79" i="51"/>
  <c r="CF78" i="51"/>
  <c r="CE78" i="51"/>
  <c r="CD78" i="51"/>
  <c r="CC78" i="51"/>
  <c r="CB78" i="51"/>
  <c r="CA78" i="51"/>
  <c r="BX78" i="51"/>
  <c r="CF77" i="51"/>
  <c r="CE77" i="51"/>
  <c r="CD77" i="51"/>
  <c r="CC77" i="51"/>
  <c r="CG77" i="51" s="1"/>
  <c r="CB77" i="51"/>
  <c r="CA77" i="51"/>
  <c r="BX77" i="51"/>
  <c r="CF76" i="51"/>
  <c r="CE76" i="51"/>
  <c r="CD76" i="51"/>
  <c r="CC76" i="51"/>
  <c r="CB76" i="51"/>
  <c r="CA76" i="51"/>
  <c r="BX76" i="51"/>
  <c r="CF75" i="51"/>
  <c r="CE75" i="51"/>
  <c r="CD75" i="51"/>
  <c r="CC75" i="51"/>
  <c r="CB75" i="51"/>
  <c r="CG75" i="51" s="1"/>
  <c r="CA75" i="51"/>
  <c r="BX75" i="51"/>
  <c r="CF74" i="51"/>
  <c r="CE74" i="51"/>
  <c r="CD74" i="51"/>
  <c r="CC74" i="51"/>
  <c r="CA74" i="51"/>
  <c r="CF73" i="51"/>
  <c r="CC73" i="51"/>
  <c r="CB73" i="51"/>
  <c r="CA73" i="51"/>
  <c r="CE73" i="51"/>
  <c r="CD73" i="51"/>
  <c r="CE72" i="51"/>
  <c r="CD72" i="51"/>
  <c r="CA72" i="51"/>
  <c r="CF72" i="51"/>
  <c r="CC72" i="51"/>
  <c r="CC71" i="51"/>
  <c r="CB71" i="51"/>
  <c r="CA71" i="51"/>
  <c r="BX71" i="51"/>
  <c r="CF71" i="51"/>
  <c r="CE71" i="51"/>
  <c r="CD71" i="51"/>
  <c r="O90" i="51"/>
  <c r="AC90" i="51" s="1"/>
  <c r="CF70" i="51"/>
  <c r="CE70" i="51"/>
  <c r="CB70" i="51"/>
  <c r="CA70" i="51"/>
  <c r="BE86" i="51"/>
  <c r="AC86" i="51"/>
  <c r="CF69" i="51"/>
  <c r="CE69" i="51"/>
  <c r="CD69" i="51"/>
  <c r="CC69" i="51"/>
  <c r="CB69" i="51"/>
  <c r="CG69" i="51" s="1"/>
  <c r="CA69" i="51"/>
  <c r="BX69" i="51"/>
  <c r="CF68" i="51"/>
  <c r="CE68" i="51"/>
  <c r="CD68" i="51"/>
  <c r="CC68" i="51"/>
  <c r="CB68" i="51"/>
  <c r="CG68" i="51" s="1"/>
  <c r="CA68" i="51"/>
  <c r="BX68" i="51"/>
  <c r="CF67" i="51"/>
  <c r="CE67" i="51"/>
  <c r="CD67" i="51"/>
  <c r="CC67" i="51"/>
  <c r="CB67" i="51"/>
  <c r="CG67" i="51" s="1"/>
  <c r="CA67" i="51"/>
  <c r="BX67" i="51"/>
  <c r="CF66" i="51"/>
  <c r="CE66" i="51"/>
  <c r="CD66" i="51"/>
  <c r="CC66" i="51"/>
  <c r="CB66" i="51"/>
  <c r="CG66" i="51" s="1"/>
  <c r="CA66" i="51"/>
  <c r="BX66" i="51"/>
  <c r="BS64" i="51"/>
  <c r="BE64" i="51"/>
  <c r="AQ64" i="51"/>
  <c r="AC64" i="51"/>
  <c r="O64" i="51"/>
  <c r="CF63" i="51"/>
  <c r="CG63" i="51" s="1"/>
  <c r="CE63" i="51"/>
  <c r="CD63" i="51"/>
  <c r="CC63" i="51"/>
  <c r="CB63" i="51"/>
  <c r="CA63" i="51"/>
  <c r="BX63" i="51"/>
  <c r="CF62" i="51"/>
  <c r="CE62" i="51"/>
  <c r="CD62" i="51"/>
  <c r="CC62" i="51"/>
  <c r="CG62" i="51" s="1"/>
  <c r="CB62" i="51"/>
  <c r="CA62" i="51"/>
  <c r="BX62" i="51"/>
  <c r="CF61" i="51"/>
  <c r="CG61" i="51" s="1"/>
  <c r="CE61" i="51"/>
  <c r="CD61" i="51"/>
  <c r="CC61" i="51"/>
  <c r="CB61" i="51"/>
  <c r="CA61" i="51"/>
  <c r="BX61" i="51"/>
  <c r="CF60" i="51"/>
  <c r="CE60" i="51"/>
  <c r="CD60" i="51"/>
  <c r="CC60" i="51"/>
  <c r="CG60" i="51" s="1"/>
  <c r="CB60" i="51"/>
  <c r="CA60" i="51"/>
  <c r="BX60" i="51"/>
  <c r="CF59" i="51"/>
  <c r="CG59" i="51" s="1"/>
  <c r="CE59" i="51"/>
  <c r="CD59" i="51"/>
  <c r="CC59" i="51"/>
  <c r="CB59" i="51"/>
  <c r="CA59" i="51"/>
  <c r="BX59" i="51"/>
  <c r="CF58" i="51"/>
  <c r="CE58" i="51"/>
  <c r="CD58" i="51"/>
  <c r="CC58" i="51"/>
  <c r="CG58" i="51" s="1"/>
  <c r="CB58" i="51"/>
  <c r="CA58" i="51"/>
  <c r="BX58" i="51"/>
  <c r="BS56" i="51"/>
  <c r="BX56" i="51" s="1"/>
  <c r="BE56" i="51"/>
  <c r="AQ56" i="51"/>
  <c r="AC56" i="51"/>
  <c r="O56" i="51"/>
  <c r="CF55" i="51"/>
  <c r="CE55" i="51"/>
  <c r="CD55" i="51"/>
  <c r="CC55" i="51"/>
  <c r="CB55" i="51"/>
  <c r="CG55" i="51" s="1"/>
  <c r="CA55" i="51"/>
  <c r="BX55" i="51"/>
  <c r="CF54" i="51"/>
  <c r="CE54" i="51"/>
  <c r="CD54" i="51"/>
  <c r="CG54" i="51" s="1"/>
  <c r="CC54" i="51"/>
  <c r="CB54" i="51"/>
  <c r="CA54" i="51"/>
  <c r="BX54" i="51"/>
  <c r="BS52" i="51"/>
  <c r="BE52" i="51"/>
  <c r="AQ52" i="51"/>
  <c r="AC52" i="51"/>
  <c r="O52" i="51"/>
  <c r="BX52" i="51" s="1"/>
  <c r="CG51" i="51"/>
  <c r="CF51" i="51"/>
  <c r="CE51" i="51"/>
  <c r="CD51" i="51"/>
  <c r="CC51" i="51"/>
  <c r="CB51" i="51"/>
  <c r="CA51" i="51"/>
  <c r="BX51" i="51"/>
  <c r="CF50" i="51"/>
  <c r="CE50" i="51"/>
  <c r="CD50" i="51"/>
  <c r="CC50" i="51"/>
  <c r="CB50" i="51"/>
  <c r="CA50" i="51"/>
  <c r="BX50" i="51"/>
  <c r="CG49" i="51"/>
  <c r="CF49" i="51"/>
  <c r="CE49" i="51"/>
  <c r="CD49" i="51"/>
  <c r="CC49" i="51"/>
  <c r="CB49" i="51"/>
  <c r="CA49" i="51"/>
  <c r="BX49" i="51"/>
  <c r="CA43" i="51"/>
  <c r="BX43" i="51"/>
  <c r="BS43" i="51"/>
  <c r="CF43" i="51" s="1"/>
  <c r="BR43" i="51"/>
  <c r="BE43" i="51"/>
  <c r="CE43" i="51" s="1"/>
  <c r="BD43" i="51"/>
  <c r="AU43" i="51"/>
  <c r="BI43" i="51" s="1"/>
  <c r="AQ43" i="51"/>
  <c r="AS43" i="51" s="1"/>
  <c r="AP43" i="51"/>
  <c r="AC43" i="51"/>
  <c r="CC43" i="51" s="1"/>
  <c r="AB43" i="51"/>
  <c r="S43" i="51"/>
  <c r="AG43" i="51" s="1"/>
  <c r="O43" i="51"/>
  <c r="Q43" i="51" s="1"/>
  <c r="N43" i="51"/>
  <c r="CA42" i="51"/>
  <c r="BX42" i="51"/>
  <c r="BS42" i="51"/>
  <c r="CF42" i="51" s="1"/>
  <c r="BR42" i="51"/>
  <c r="BE42" i="51"/>
  <c r="BD42" i="51"/>
  <c r="AQ42" i="51"/>
  <c r="AP42" i="51"/>
  <c r="AG42" i="51"/>
  <c r="AU42" i="51" s="1"/>
  <c r="BI42" i="51" s="1"/>
  <c r="AC42" i="51"/>
  <c r="AE42" i="51" s="1"/>
  <c r="AB42" i="51"/>
  <c r="S42" i="51"/>
  <c r="O42" i="51"/>
  <c r="CB42" i="51" s="1"/>
  <c r="N42" i="51"/>
  <c r="CA41" i="51"/>
  <c r="BX41" i="51"/>
  <c r="BS41" i="51"/>
  <c r="BU41" i="51" s="1"/>
  <c r="BR41" i="51"/>
  <c r="BE41" i="51"/>
  <c r="BD41" i="51"/>
  <c r="AQ41" i="51"/>
  <c r="AP41" i="51"/>
  <c r="AC41" i="51"/>
  <c r="CC41" i="51" s="1"/>
  <c r="AB41" i="51"/>
  <c r="S41" i="51"/>
  <c r="AG41" i="51" s="1"/>
  <c r="AU41" i="51" s="1"/>
  <c r="BI41" i="51" s="1"/>
  <c r="O41" i="51"/>
  <c r="CB41" i="51" s="1"/>
  <c r="N41" i="51"/>
  <c r="CC40" i="51"/>
  <c r="CA40" i="51"/>
  <c r="BX40" i="51"/>
  <c r="BS40" i="51"/>
  <c r="BU40" i="51" s="1"/>
  <c r="BR40" i="51"/>
  <c r="BE40" i="51"/>
  <c r="BG40" i="51" s="1"/>
  <c r="BD40" i="51"/>
  <c r="AQ40" i="51"/>
  <c r="AP40" i="51"/>
  <c r="AG40" i="51"/>
  <c r="AU40" i="51" s="1"/>
  <c r="BI40" i="51" s="1"/>
  <c r="AC40" i="51"/>
  <c r="AE40" i="51" s="1"/>
  <c r="AB40" i="51"/>
  <c r="S40" i="51"/>
  <c r="O40" i="51"/>
  <c r="CB40" i="51" s="1"/>
  <c r="N40" i="51"/>
  <c r="CA39" i="51"/>
  <c r="BX39" i="51"/>
  <c r="BS39" i="51"/>
  <c r="BU39" i="51" s="1"/>
  <c r="BR39" i="51"/>
  <c r="BE39" i="51"/>
  <c r="CE39" i="51" s="1"/>
  <c r="BD39" i="51"/>
  <c r="AQ39" i="51"/>
  <c r="AP39" i="51"/>
  <c r="AG39" i="51"/>
  <c r="AU39" i="51" s="1"/>
  <c r="BI39" i="51" s="1"/>
  <c r="AC39" i="51"/>
  <c r="AE39" i="51" s="1"/>
  <c r="AB39" i="51"/>
  <c r="S39" i="51"/>
  <c r="O39" i="51"/>
  <c r="N39" i="51"/>
  <c r="CA36" i="51"/>
  <c r="B36" i="51"/>
  <c r="CA35" i="51"/>
  <c r="B35" i="51"/>
  <c r="CA34" i="51"/>
  <c r="B34" i="51"/>
  <c r="CA33" i="51"/>
  <c r="B33" i="51"/>
  <c r="CA32" i="51"/>
  <c r="B32" i="51"/>
  <c r="CA31" i="51"/>
  <c r="B31" i="51"/>
  <c r="CA30" i="51"/>
  <c r="B30" i="51"/>
  <c r="CA29" i="51"/>
  <c r="B29" i="51"/>
  <c r="CA28" i="51"/>
  <c r="B28" i="51"/>
  <c r="CA27" i="51"/>
  <c r="B27" i="51"/>
  <c r="CA24" i="51"/>
  <c r="B24" i="51"/>
  <c r="CA23" i="51"/>
  <c r="B23" i="51"/>
  <c r="CA22" i="51"/>
  <c r="B22" i="51"/>
  <c r="CA21" i="51"/>
  <c r="B21" i="51"/>
  <c r="CA20" i="51"/>
  <c r="X20" i="51"/>
  <c r="Y20" i="51" s="1"/>
  <c r="B20" i="51"/>
  <c r="CA19" i="51"/>
  <c r="B19" i="51"/>
  <c r="CA18" i="51"/>
  <c r="B18" i="51"/>
  <c r="CA17" i="51"/>
  <c r="B17" i="51"/>
  <c r="CA16" i="51"/>
  <c r="B16" i="51"/>
  <c r="CA15" i="51"/>
  <c r="B15" i="51"/>
  <c r="B11" i="51"/>
  <c r="BT10" i="51"/>
  <c r="BN17" i="51" s="1"/>
  <c r="BO17" i="51" s="1"/>
  <c r="BJ10" i="51"/>
  <c r="BF10" i="51"/>
  <c r="AV10" i="51"/>
  <c r="AR10" i="51"/>
  <c r="AH10" i="51"/>
  <c r="AK27" i="51" s="1"/>
  <c r="AD10" i="51"/>
  <c r="X17" i="51" s="1"/>
  <c r="Y17" i="51" s="1"/>
  <c r="T10" i="51"/>
  <c r="P10" i="51"/>
  <c r="F10" i="51"/>
  <c r="BU100" i="50"/>
  <c r="BT100" i="50" s="1"/>
  <c r="BG100" i="50"/>
  <c r="BF100" i="50" s="1"/>
  <c r="AS100" i="50"/>
  <c r="AR100" i="50" s="1"/>
  <c r="AE100" i="50"/>
  <c r="AD100" i="50" s="1"/>
  <c r="Q100" i="50"/>
  <c r="P100" i="50" s="1"/>
  <c r="BI95" i="50"/>
  <c r="AU95" i="50"/>
  <c r="AG95" i="50"/>
  <c r="S95" i="50"/>
  <c r="E95" i="50"/>
  <c r="O92" i="50"/>
  <c r="O91" i="50"/>
  <c r="CF85" i="50"/>
  <c r="CE85" i="50"/>
  <c r="CG85" i="50" s="1"/>
  <c r="CD85" i="50"/>
  <c r="CC85" i="50"/>
  <c r="CB85" i="50"/>
  <c r="CA85" i="50"/>
  <c r="BX85" i="50"/>
  <c r="CF84" i="50"/>
  <c r="CE84" i="50"/>
  <c r="CD84" i="50"/>
  <c r="CC84" i="50"/>
  <c r="CB84" i="50"/>
  <c r="CA84" i="50"/>
  <c r="BX84" i="50"/>
  <c r="CF83" i="50"/>
  <c r="CE83" i="50"/>
  <c r="CD83" i="50"/>
  <c r="CC83" i="50"/>
  <c r="CB83" i="50"/>
  <c r="CG83" i="50" s="1"/>
  <c r="CA83" i="50"/>
  <c r="BX83" i="50"/>
  <c r="CF82" i="50"/>
  <c r="CE82" i="50"/>
  <c r="CD82" i="50"/>
  <c r="CC82" i="50"/>
  <c r="CB82" i="50"/>
  <c r="CA82" i="50"/>
  <c r="BX82" i="50"/>
  <c r="CF81" i="50"/>
  <c r="CE81" i="50"/>
  <c r="CD81" i="50"/>
  <c r="CC81" i="50"/>
  <c r="CB81" i="50"/>
  <c r="CA81" i="50"/>
  <c r="BX81" i="50"/>
  <c r="CF80" i="50"/>
  <c r="CE80" i="50"/>
  <c r="CD80" i="50"/>
  <c r="CC80" i="50"/>
  <c r="CB80" i="50"/>
  <c r="CA80" i="50"/>
  <c r="BX80" i="50"/>
  <c r="CF79" i="50"/>
  <c r="CE79" i="50"/>
  <c r="CD79" i="50"/>
  <c r="CC79" i="50"/>
  <c r="CB79" i="50"/>
  <c r="CA79" i="50"/>
  <c r="BX79" i="50"/>
  <c r="CF78" i="50"/>
  <c r="CE78" i="50"/>
  <c r="CD78" i="50"/>
  <c r="CC78" i="50"/>
  <c r="CB78" i="50"/>
  <c r="CA78" i="50"/>
  <c r="BX78" i="50"/>
  <c r="CF77" i="50"/>
  <c r="CE77" i="50"/>
  <c r="CD77" i="50"/>
  <c r="CC77" i="50"/>
  <c r="CB77" i="50"/>
  <c r="CA77" i="50"/>
  <c r="BX77" i="50"/>
  <c r="CF76" i="50"/>
  <c r="CE76" i="50"/>
  <c r="CD76" i="50"/>
  <c r="CC76" i="50"/>
  <c r="CB76" i="50"/>
  <c r="CG76" i="50" s="1"/>
  <c r="CA76" i="50"/>
  <c r="BX76" i="50"/>
  <c r="CF75" i="50"/>
  <c r="CE75" i="50"/>
  <c r="CD75" i="50"/>
  <c r="CC75" i="50"/>
  <c r="CB75" i="50"/>
  <c r="CG75" i="50" s="1"/>
  <c r="CA75" i="50"/>
  <c r="BX75" i="50"/>
  <c r="CE74" i="50"/>
  <c r="CD74" i="50"/>
  <c r="CC74" i="50"/>
  <c r="CA74" i="50"/>
  <c r="BX74" i="50"/>
  <c r="CF74" i="50"/>
  <c r="CB74" i="50"/>
  <c r="CD73" i="50"/>
  <c r="CC73" i="50"/>
  <c r="CA73" i="50"/>
  <c r="CF73" i="50"/>
  <c r="CE73" i="50"/>
  <c r="BX73" i="50"/>
  <c r="CE72" i="50"/>
  <c r="CB72" i="50"/>
  <c r="CA72" i="50"/>
  <c r="CF72" i="50"/>
  <c r="CD72" i="50"/>
  <c r="CC72" i="50"/>
  <c r="BX72" i="50"/>
  <c r="CE71" i="50"/>
  <c r="CD71" i="50"/>
  <c r="CC71" i="50"/>
  <c r="CA71" i="50"/>
  <c r="BX71" i="50"/>
  <c r="CF71" i="50"/>
  <c r="BE86" i="50"/>
  <c r="O90" i="50"/>
  <c r="CF70" i="50"/>
  <c r="CC70" i="50"/>
  <c r="CB70" i="50"/>
  <c r="CA70" i="50"/>
  <c r="CE70" i="50"/>
  <c r="O86" i="50"/>
  <c r="CF69" i="50"/>
  <c r="CE69" i="50"/>
  <c r="CD69" i="50"/>
  <c r="CC69" i="50"/>
  <c r="CG69" i="50" s="1"/>
  <c r="CB69" i="50"/>
  <c r="CA69" i="50"/>
  <c r="BX69" i="50"/>
  <c r="CF68" i="50"/>
  <c r="CE68" i="50"/>
  <c r="CD68" i="50"/>
  <c r="CG68" i="50" s="1"/>
  <c r="CC68" i="50"/>
  <c r="CB68" i="50"/>
  <c r="CA68" i="50"/>
  <c r="BX68" i="50"/>
  <c r="CF67" i="50"/>
  <c r="CE67" i="50"/>
  <c r="CD67" i="50"/>
  <c r="CC67" i="50"/>
  <c r="CG67" i="50" s="1"/>
  <c r="CB67" i="50"/>
  <c r="CA67" i="50"/>
  <c r="BX67" i="50"/>
  <c r="CF66" i="50"/>
  <c r="CE66" i="50"/>
  <c r="CD66" i="50"/>
  <c r="CC66" i="50"/>
  <c r="CB66" i="50"/>
  <c r="CA66" i="50"/>
  <c r="BX66" i="50"/>
  <c r="BS64" i="50"/>
  <c r="BE64" i="50"/>
  <c r="AQ64" i="50"/>
  <c r="AC64" i="50"/>
  <c r="O64" i="50"/>
  <c r="CG63" i="50"/>
  <c r="CF63" i="50"/>
  <c r="CE63" i="50"/>
  <c r="CD63" i="50"/>
  <c r="CC63" i="50"/>
  <c r="CB63" i="50"/>
  <c r="CA63" i="50"/>
  <c r="BX63" i="50"/>
  <c r="CF62" i="50"/>
  <c r="CE62" i="50"/>
  <c r="CD62" i="50"/>
  <c r="CC62" i="50"/>
  <c r="CB62" i="50"/>
  <c r="CG62" i="50" s="1"/>
  <c r="CA62" i="50"/>
  <c r="BX62" i="50"/>
  <c r="CF61" i="50"/>
  <c r="CG61" i="50" s="1"/>
  <c r="CE61" i="50"/>
  <c r="CD61" i="50"/>
  <c r="CC61" i="50"/>
  <c r="CB61" i="50"/>
  <c r="CA61" i="50"/>
  <c r="BX61" i="50"/>
  <c r="CF60" i="50"/>
  <c r="CE60" i="50"/>
  <c r="CD60" i="50"/>
  <c r="CC60" i="50"/>
  <c r="CB60" i="50"/>
  <c r="CG60" i="50" s="1"/>
  <c r="CA60" i="50"/>
  <c r="BX60" i="50"/>
  <c r="CF59" i="50"/>
  <c r="CG59" i="50" s="1"/>
  <c r="CE59" i="50"/>
  <c r="CD59" i="50"/>
  <c r="CC59" i="50"/>
  <c r="CB59" i="50"/>
  <c r="CA59" i="50"/>
  <c r="BX59" i="50"/>
  <c r="CF58" i="50"/>
  <c r="CE58" i="50"/>
  <c r="CD58" i="50"/>
  <c r="CC58" i="50"/>
  <c r="CB58" i="50"/>
  <c r="CG58" i="50" s="1"/>
  <c r="CA58" i="50"/>
  <c r="BX58" i="50"/>
  <c r="BS56" i="50"/>
  <c r="BX56" i="50" s="1"/>
  <c r="BE56" i="50"/>
  <c r="AQ56" i="50"/>
  <c r="AC56" i="50"/>
  <c r="O56" i="50"/>
  <c r="CF55" i="50"/>
  <c r="CG55" i="50" s="1"/>
  <c r="CE55" i="50"/>
  <c r="CD55" i="50"/>
  <c r="CC55" i="50"/>
  <c r="CB55" i="50"/>
  <c r="CA55" i="50"/>
  <c r="BX55" i="50"/>
  <c r="CF54" i="50"/>
  <c r="CE54" i="50"/>
  <c r="CD54" i="50"/>
  <c r="CC54" i="50"/>
  <c r="CG54" i="50" s="1"/>
  <c r="CB54" i="50"/>
  <c r="CA54" i="50"/>
  <c r="BX54" i="50"/>
  <c r="BS52" i="50"/>
  <c r="BX52" i="50" s="1"/>
  <c r="BE52" i="50"/>
  <c r="AQ52" i="50"/>
  <c r="AC52" i="50"/>
  <c r="O52" i="50"/>
  <c r="CF51" i="50"/>
  <c r="CE51" i="50"/>
  <c r="CD51" i="50"/>
  <c r="CC51" i="50"/>
  <c r="CB51" i="50"/>
  <c r="CG51" i="50" s="1"/>
  <c r="CA51" i="50"/>
  <c r="BX51" i="50"/>
  <c r="CF50" i="50"/>
  <c r="CE50" i="50"/>
  <c r="CD50" i="50"/>
  <c r="CC50" i="50"/>
  <c r="CB50" i="50"/>
  <c r="CA50" i="50"/>
  <c r="BX50" i="50"/>
  <c r="CF49" i="50"/>
  <c r="CE49" i="50"/>
  <c r="CD49" i="50"/>
  <c r="CC49" i="50"/>
  <c r="CB49" i="50"/>
  <c r="CA49" i="50"/>
  <c r="BX49" i="50"/>
  <c r="CA43" i="50"/>
  <c r="BX43" i="50"/>
  <c r="BS43" i="50"/>
  <c r="CF43" i="50" s="1"/>
  <c r="BR43" i="50"/>
  <c r="BE43" i="50"/>
  <c r="CE43" i="50" s="1"/>
  <c r="BD43" i="50"/>
  <c r="AU43" i="50"/>
  <c r="BI43" i="50" s="1"/>
  <c r="AQ43" i="50"/>
  <c r="AP43" i="50"/>
  <c r="AC43" i="50"/>
  <c r="AB43" i="50"/>
  <c r="S43" i="50"/>
  <c r="AG43" i="50" s="1"/>
  <c r="O43" i="50"/>
  <c r="CB43" i="50" s="1"/>
  <c r="N43" i="50"/>
  <c r="CA42" i="50"/>
  <c r="BX42" i="50"/>
  <c r="BS42" i="50"/>
  <c r="CF42" i="50" s="1"/>
  <c r="BR42" i="50"/>
  <c r="BI42" i="50"/>
  <c r="BE42" i="50"/>
  <c r="CE42" i="50" s="1"/>
  <c r="BD42" i="50"/>
  <c r="AQ42" i="50"/>
  <c r="AS42" i="50" s="1"/>
  <c r="AP42" i="50"/>
  <c r="AC42" i="50"/>
  <c r="AB42" i="50"/>
  <c r="S42" i="50"/>
  <c r="AG42" i="50" s="1"/>
  <c r="AU42" i="50" s="1"/>
  <c r="O42" i="50"/>
  <c r="CB42" i="50" s="1"/>
  <c r="N42" i="50"/>
  <c r="CA41" i="50"/>
  <c r="BX41" i="50"/>
  <c r="BS41" i="50"/>
  <c r="CF41" i="50" s="1"/>
  <c r="BR41" i="50"/>
  <c r="BE41" i="50"/>
  <c r="BG41" i="50" s="1"/>
  <c r="BD41" i="50"/>
  <c r="AU41" i="50"/>
  <c r="BI41" i="50" s="1"/>
  <c r="AQ41" i="50"/>
  <c r="AS41" i="50" s="1"/>
  <c r="AP41" i="50"/>
  <c r="AC41" i="50"/>
  <c r="AB41" i="50"/>
  <c r="S41" i="50"/>
  <c r="AG41" i="50" s="1"/>
  <c r="O41" i="50"/>
  <c r="N41" i="50"/>
  <c r="CA40" i="50"/>
  <c r="BX40" i="50"/>
  <c r="BS40" i="50"/>
  <c r="BR40" i="50"/>
  <c r="BE40" i="50"/>
  <c r="BD40" i="50"/>
  <c r="AQ40" i="50"/>
  <c r="CD40" i="50" s="1"/>
  <c r="AP40" i="50"/>
  <c r="AG40" i="50"/>
  <c r="AU40" i="50" s="1"/>
  <c r="BI40" i="50" s="1"/>
  <c r="AC40" i="50"/>
  <c r="CC40" i="50" s="1"/>
  <c r="AB40" i="50"/>
  <c r="S40" i="50"/>
  <c r="O40" i="50"/>
  <c r="CB40" i="50" s="1"/>
  <c r="N40" i="50"/>
  <c r="CA39" i="50"/>
  <c r="BX39" i="50"/>
  <c r="BS39" i="50"/>
  <c r="BR39" i="50"/>
  <c r="BE39" i="50"/>
  <c r="CE39" i="50" s="1"/>
  <c r="BD39" i="50"/>
  <c r="AQ39" i="50"/>
  <c r="AP39" i="50"/>
  <c r="AC39" i="50"/>
  <c r="AE39" i="50" s="1"/>
  <c r="AB39" i="50"/>
  <c r="S39" i="50"/>
  <c r="AG39" i="50" s="1"/>
  <c r="AU39" i="50" s="1"/>
  <c r="BI39" i="50" s="1"/>
  <c r="O39" i="50"/>
  <c r="N39" i="50"/>
  <c r="CA36" i="50"/>
  <c r="AZ36" i="50"/>
  <c r="BA36" i="50" s="1"/>
  <c r="B36" i="50"/>
  <c r="CA35" i="50"/>
  <c r="B35" i="50"/>
  <c r="CA34" i="50"/>
  <c r="B34" i="50"/>
  <c r="CA33" i="50"/>
  <c r="B33" i="50"/>
  <c r="CA32" i="50"/>
  <c r="B32" i="50"/>
  <c r="CA31" i="50"/>
  <c r="B31" i="50"/>
  <c r="CA30" i="50"/>
  <c r="B30" i="50"/>
  <c r="CA29" i="50"/>
  <c r="B29" i="50"/>
  <c r="CA28" i="50"/>
  <c r="B28" i="50"/>
  <c r="CA27" i="50"/>
  <c r="B27" i="50"/>
  <c r="CA24" i="50"/>
  <c r="B24" i="50"/>
  <c r="CA23" i="50"/>
  <c r="B23" i="50"/>
  <c r="CA22" i="50"/>
  <c r="AZ22" i="50"/>
  <c r="BA22" i="50" s="1"/>
  <c r="B22" i="50"/>
  <c r="CA21" i="50"/>
  <c r="B21" i="50"/>
  <c r="CA20" i="50"/>
  <c r="B20" i="50"/>
  <c r="CA19" i="50"/>
  <c r="B19" i="50"/>
  <c r="CA18" i="50"/>
  <c r="B18" i="50"/>
  <c r="CA17" i="50"/>
  <c r="B17" i="50"/>
  <c r="CA16" i="50"/>
  <c r="BN16" i="50"/>
  <c r="BO16" i="50" s="1"/>
  <c r="B16" i="50"/>
  <c r="CA15" i="50"/>
  <c r="B15" i="50"/>
  <c r="BT10" i="50"/>
  <c r="BN34" i="50" s="1"/>
  <c r="BO34" i="50" s="1"/>
  <c r="BJ10" i="50"/>
  <c r="BR24" i="50" s="1"/>
  <c r="BF10" i="50"/>
  <c r="AZ35" i="50" s="1"/>
  <c r="BA35" i="50" s="1"/>
  <c r="AV10" i="50"/>
  <c r="AY22" i="50" s="1"/>
  <c r="AR10" i="50"/>
  <c r="AL33" i="50" s="1"/>
  <c r="AM33" i="50" s="1"/>
  <c r="AH10" i="50"/>
  <c r="AD10" i="50"/>
  <c r="T10" i="50"/>
  <c r="AB29" i="50" s="1"/>
  <c r="P10" i="50"/>
  <c r="F10" i="50"/>
  <c r="BU100" i="49"/>
  <c r="BT100" i="49" s="1"/>
  <c r="BG100" i="49"/>
  <c r="BF100" i="49" s="1"/>
  <c r="AS100" i="49"/>
  <c r="AR100" i="49" s="1"/>
  <c r="AE100" i="49"/>
  <c r="AD100" i="49" s="1"/>
  <c r="Q100" i="49"/>
  <c r="P100" i="49" s="1"/>
  <c r="BI95" i="49"/>
  <c r="AU95" i="49"/>
  <c r="AG95" i="49"/>
  <c r="S95" i="49"/>
  <c r="E95" i="49"/>
  <c r="O92" i="49"/>
  <c r="BS86" i="49"/>
  <c r="BE86" i="49"/>
  <c r="CF85" i="49"/>
  <c r="CE85" i="49"/>
  <c r="CD85" i="49"/>
  <c r="CC85" i="49"/>
  <c r="CG85" i="49" s="1"/>
  <c r="CB85" i="49"/>
  <c r="CA85" i="49"/>
  <c r="BX85" i="49"/>
  <c r="CF84" i="49"/>
  <c r="CE84" i="49"/>
  <c r="CD84" i="49"/>
  <c r="CC84" i="49"/>
  <c r="CB84" i="49"/>
  <c r="CG84" i="49" s="1"/>
  <c r="CA84" i="49"/>
  <c r="BX84" i="49"/>
  <c r="CG83" i="49"/>
  <c r="CF83" i="49"/>
  <c r="CE83" i="49"/>
  <c r="CD83" i="49"/>
  <c r="CC83" i="49"/>
  <c r="CB83" i="49"/>
  <c r="CA83" i="49"/>
  <c r="BX83" i="49"/>
  <c r="CF82" i="49"/>
  <c r="CE82" i="49"/>
  <c r="CD82" i="49"/>
  <c r="CC82" i="49"/>
  <c r="CB82" i="49"/>
  <c r="CG82" i="49" s="1"/>
  <c r="CA82" i="49"/>
  <c r="BX82" i="49"/>
  <c r="CG81" i="49"/>
  <c r="CF81" i="49"/>
  <c r="CE81" i="49"/>
  <c r="CD81" i="49"/>
  <c r="CC81" i="49"/>
  <c r="CB81" i="49"/>
  <c r="CA81" i="49"/>
  <c r="BX81" i="49"/>
  <c r="CF80" i="49"/>
  <c r="CE80" i="49"/>
  <c r="CD80" i="49"/>
  <c r="CC80" i="49"/>
  <c r="CB80" i="49"/>
  <c r="CG80" i="49" s="1"/>
  <c r="CA80" i="49"/>
  <c r="BX80" i="49"/>
  <c r="CG79" i="49"/>
  <c r="CF79" i="49"/>
  <c r="CE79" i="49"/>
  <c r="CD79" i="49"/>
  <c r="CC79" i="49"/>
  <c r="CB79" i="49"/>
  <c r="CA79" i="49"/>
  <c r="BX79" i="49"/>
  <c r="CF78" i="49"/>
  <c r="CE78" i="49"/>
  <c r="CD78" i="49"/>
  <c r="CC78" i="49"/>
  <c r="CB78" i="49"/>
  <c r="CG78" i="49" s="1"/>
  <c r="CA78" i="49"/>
  <c r="BX78" i="49"/>
  <c r="CG77" i="49"/>
  <c r="CF77" i="49"/>
  <c r="CE77" i="49"/>
  <c r="CD77" i="49"/>
  <c r="CC77" i="49"/>
  <c r="CB77" i="49"/>
  <c r="CA77" i="49"/>
  <c r="BX77" i="49"/>
  <c r="CF76" i="49"/>
  <c r="CE76" i="49"/>
  <c r="CD76" i="49"/>
  <c r="CC76" i="49"/>
  <c r="CB76" i="49"/>
  <c r="CA76" i="49"/>
  <c r="BX76" i="49"/>
  <c r="CF75" i="49"/>
  <c r="CG75" i="49" s="1"/>
  <c r="CE75" i="49"/>
  <c r="CD75" i="49"/>
  <c r="CC75" i="49"/>
  <c r="CB75" i="49"/>
  <c r="CA75" i="49"/>
  <c r="BX75" i="49"/>
  <c r="CA74" i="49"/>
  <c r="CF74" i="49"/>
  <c r="CE74" i="49"/>
  <c r="CD74" i="49"/>
  <c r="CC74" i="49"/>
  <c r="BX74" i="49"/>
  <c r="CB73" i="49"/>
  <c r="CA73" i="49"/>
  <c r="CF73" i="49"/>
  <c r="CE73" i="49"/>
  <c r="CD73" i="49"/>
  <c r="CC73" i="49"/>
  <c r="CF72" i="49"/>
  <c r="CA72" i="49"/>
  <c r="CE72" i="49"/>
  <c r="CD72" i="49"/>
  <c r="CC72" i="49"/>
  <c r="CF71" i="49"/>
  <c r="CA71" i="49"/>
  <c r="CE71" i="49"/>
  <c r="CC71" i="49"/>
  <c r="O90" i="49"/>
  <c r="CF70" i="49"/>
  <c r="CE70" i="49"/>
  <c r="CD70" i="49"/>
  <c r="CC70" i="49"/>
  <c r="CA70" i="49"/>
  <c r="CF69" i="49"/>
  <c r="CE69" i="49"/>
  <c r="CD69" i="49"/>
  <c r="CC69" i="49"/>
  <c r="CB69" i="49"/>
  <c r="CG69" i="49" s="1"/>
  <c r="CA69" i="49"/>
  <c r="BX69" i="49"/>
  <c r="CF68" i="49"/>
  <c r="CE68" i="49"/>
  <c r="CD68" i="49"/>
  <c r="CC68" i="49"/>
  <c r="CB68" i="49"/>
  <c r="CG68" i="49" s="1"/>
  <c r="CA68" i="49"/>
  <c r="BX68" i="49"/>
  <c r="CF67" i="49"/>
  <c r="CE67" i="49"/>
  <c r="CD67" i="49"/>
  <c r="CC67" i="49"/>
  <c r="CB67" i="49"/>
  <c r="CA67" i="49"/>
  <c r="BX67" i="49"/>
  <c r="CF66" i="49"/>
  <c r="CE66" i="49"/>
  <c r="CD66" i="49"/>
  <c r="CC66" i="49"/>
  <c r="CB66" i="49"/>
  <c r="CG66" i="49" s="1"/>
  <c r="CA66" i="49"/>
  <c r="BX66" i="49"/>
  <c r="BS64" i="49"/>
  <c r="BE64" i="49"/>
  <c r="AQ64" i="49"/>
  <c r="AC64" i="49"/>
  <c r="O64" i="49"/>
  <c r="CF63" i="49"/>
  <c r="CG63" i="49" s="1"/>
  <c r="CE63" i="49"/>
  <c r="CD63" i="49"/>
  <c r="CC63" i="49"/>
  <c r="CB63" i="49"/>
  <c r="CA63" i="49"/>
  <c r="BX63" i="49"/>
  <c r="CF62" i="49"/>
  <c r="CE62" i="49"/>
  <c r="CD62" i="49"/>
  <c r="CC62" i="49"/>
  <c r="CB62" i="49"/>
  <c r="CG62" i="49" s="1"/>
  <c r="CA62" i="49"/>
  <c r="BX62" i="49"/>
  <c r="CF61" i="49"/>
  <c r="CG61" i="49" s="1"/>
  <c r="CE61" i="49"/>
  <c r="CD61" i="49"/>
  <c r="CC61" i="49"/>
  <c r="CB61" i="49"/>
  <c r="CA61" i="49"/>
  <c r="BX61" i="49"/>
  <c r="CF60" i="49"/>
  <c r="CE60" i="49"/>
  <c r="CD60" i="49"/>
  <c r="CC60" i="49"/>
  <c r="CB60" i="49"/>
  <c r="CG60" i="49" s="1"/>
  <c r="CA60" i="49"/>
  <c r="BX60" i="49"/>
  <c r="CF59" i="49"/>
  <c r="CG59" i="49" s="1"/>
  <c r="CE59" i="49"/>
  <c r="CD59" i="49"/>
  <c r="CC59" i="49"/>
  <c r="CB59" i="49"/>
  <c r="CA59" i="49"/>
  <c r="BX59" i="49"/>
  <c r="CF58" i="49"/>
  <c r="CE58" i="49"/>
  <c r="CD58" i="49"/>
  <c r="CC58" i="49"/>
  <c r="CB58" i="49"/>
  <c r="CG58" i="49" s="1"/>
  <c r="CA58" i="49"/>
  <c r="BX58" i="49"/>
  <c r="BS56" i="49"/>
  <c r="BX56" i="49" s="1"/>
  <c r="BE56" i="49"/>
  <c r="AQ56" i="49"/>
  <c r="AC56" i="49"/>
  <c r="O56" i="49"/>
  <c r="CF55" i="49"/>
  <c r="CE55" i="49"/>
  <c r="CD55" i="49"/>
  <c r="CC55" i="49"/>
  <c r="CB55" i="49"/>
  <c r="CA55" i="49"/>
  <c r="BX55" i="49"/>
  <c r="CF54" i="49"/>
  <c r="CG54" i="49" s="1"/>
  <c r="CE54" i="49"/>
  <c r="CD54" i="49"/>
  <c r="CC54" i="49"/>
  <c r="CB54" i="49"/>
  <c r="CA54" i="49"/>
  <c r="BX54" i="49"/>
  <c r="BS52" i="49"/>
  <c r="BE52" i="49"/>
  <c r="AQ52" i="49"/>
  <c r="AC52" i="49"/>
  <c r="O52" i="49"/>
  <c r="CF51" i="49"/>
  <c r="CE51" i="49"/>
  <c r="CD51" i="49"/>
  <c r="CC51" i="49"/>
  <c r="CG51" i="49" s="1"/>
  <c r="CB51" i="49"/>
  <c r="CA51" i="49"/>
  <c r="BX51" i="49"/>
  <c r="CF50" i="49"/>
  <c r="CE50" i="49"/>
  <c r="CD50" i="49"/>
  <c r="CC50" i="49"/>
  <c r="CB50" i="49"/>
  <c r="CA50" i="49"/>
  <c r="BX50" i="49"/>
  <c r="CF49" i="49"/>
  <c r="CE49" i="49"/>
  <c r="CD49" i="49"/>
  <c r="CC49" i="49"/>
  <c r="CB49" i="49"/>
  <c r="CG49" i="49" s="1"/>
  <c r="CA49" i="49"/>
  <c r="BX49" i="49"/>
  <c r="CA43" i="49"/>
  <c r="BX43" i="49"/>
  <c r="BS43" i="49"/>
  <c r="CF43" i="49" s="1"/>
  <c r="BR43" i="49"/>
  <c r="BE43" i="49"/>
  <c r="CE43" i="49" s="1"/>
  <c r="BD43" i="49"/>
  <c r="AQ43" i="49"/>
  <c r="AP43" i="49"/>
  <c r="AC43" i="49"/>
  <c r="CC43" i="49" s="1"/>
  <c r="AB43" i="49"/>
  <c r="S43" i="49"/>
  <c r="AG43" i="49" s="1"/>
  <c r="AU43" i="49" s="1"/>
  <c r="BI43" i="49" s="1"/>
  <c r="O43" i="49"/>
  <c r="Q43" i="49" s="1"/>
  <c r="N43" i="49"/>
  <c r="CA42" i="49"/>
  <c r="BX42" i="49"/>
  <c r="BS42" i="49"/>
  <c r="BU42" i="49" s="1"/>
  <c r="BR42" i="49"/>
  <c r="BE42" i="49"/>
  <c r="CE42" i="49" s="1"/>
  <c r="BD42" i="49"/>
  <c r="AQ42" i="49"/>
  <c r="CD42" i="49" s="1"/>
  <c r="AP42" i="49"/>
  <c r="AC42" i="49"/>
  <c r="AB42" i="49"/>
  <c r="S42" i="49"/>
  <c r="AG42" i="49" s="1"/>
  <c r="AU42" i="49" s="1"/>
  <c r="BI42" i="49" s="1"/>
  <c r="O42" i="49"/>
  <c r="N42" i="49"/>
  <c r="CA41" i="49"/>
  <c r="BX41" i="49"/>
  <c r="BS41" i="49"/>
  <c r="CF41" i="49" s="1"/>
  <c r="BR41" i="49"/>
  <c r="BE41" i="49"/>
  <c r="CE41" i="49" s="1"/>
  <c r="BD41" i="49"/>
  <c r="AQ41" i="49"/>
  <c r="AP41" i="49"/>
  <c r="AC41" i="49"/>
  <c r="AB41" i="49"/>
  <c r="S41" i="49"/>
  <c r="AG41" i="49" s="1"/>
  <c r="AU41" i="49" s="1"/>
  <c r="BI41" i="49" s="1"/>
  <c r="O41" i="49"/>
  <c r="CB41" i="49" s="1"/>
  <c r="N41" i="49"/>
  <c r="CA40" i="49"/>
  <c r="BX40" i="49"/>
  <c r="BS40" i="49"/>
  <c r="CF40" i="49" s="1"/>
  <c r="BR40" i="49"/>
  <c r="BE40" i="49"/>
  <c r="CE40" i="49" s="1"/>
  <c r="BD40" i="49"/>
  <c r="AQ40" i="49"/>
  <c r="AP40" i="49"/>
  <c r="AC40" i="49"/>
  <c r="AB40" i="49"/>
  <c r="S40" i="49"/>
  <c r="AG40" i="49" s="1"/>
  <c r="AU40" i="49" s="1"/>
  <c r="BI40" i="49" s="1"/>
  <c r="O40" i="49"/>
  <c r="CB40" i="49" s="1"/>
  <c r="N40" i="49"/>
  <c r="CA39" i="49"/>
  <c r="BX39" i="49"/>
  <c r="BS39" i="49"/>
  <c r="CF39" i="49" s="1"/>
  <c r="BR39" i="49"/>
  <c r="BE39" i="49"/>
  <c r="BG39" i="49" s="1"/>
  <c r="BD39" i="49"/>
  <c r="AQ39" i="49"/>
  <c r="AS39" i="49" s="1"/>
  <c r="AP39" i="49"/>
  <c r="AG39" i="49"/>
  <c r="AU39" i="49" s="1"/>
  <c r="BI39" i="49" s="1"/>
  <c r="AC39" i="49"/>
  <c r="CC39" i="49" s="1"/>
  <c r="AB39" i="49"/>
  <c r="S39" i="49"/>
  <c r="O39" i="49"/>
  <c r="Q39" i="49" s="1"/>
  <c r="N39" i="49"/>
  <c r="CA36" i="49"/>
  <c r="B36" i="49"/>
  <c r="CA35" i="49"/>
  <c r="B35" i="49"/>
  <c r="CA34" i="49"/>
  <c r="B34" i="49"/>
  <c r="CA33" i="49"/>
  <c r="BN33" i="49"/>
  <c r="BO33" i="49" s="1"/>
  <c r="B33" i="49"/>
  <c r="CA32" i="49"/>
  <c r="B32" i="49"/>
  <c r="CA31" i="49"/>
  <c r="B31" i="49"/>
  <c r="CA30" i="49"/>
  <c r="B30" i="49"/>
  <c r="CA29" i="49"/>
  <c r="B29" i="49"/>
  <c r="CA28" i="49"/>
  <c r="B28" i="49"/>
  <c r="CA27" i="49"/>
  <c r="BM27" i="49"/>
  <c r="B27" i="49"/>
  <c r="CA24" i="49"/>
  <c r="B24" i="49"/>
  <c r="CA23" i="49"/>
  <c r="B23" i="49"/>
  <c r="CA22" i="49"/>
  <c r="B22" i="49"/>
  <c r="CA21" i="49"/>
  <c r="B21" i="49"/>
  <c r="CA20" i="49"/>
  <c r="B20" i="49"/>
  <c r="CA19" i="49"/>
  <c r="B19" i="49"/>
  <c r="CA18" i="49"/>
  <c r="B18" i="49"/>
  <c r="CA17" i="49"/>
  <c r="BR17" i="49"/>
  <c r="AL17" i="49"/>
  <c r="AM17" i="49" s="1"/>
  <c r="B17" i="49"/>
  <c r="CA16" i="49"/>
  <c r="B16" i="49"/>
  <c r="CA15" i="49"/>
  <c r="B15" i="49"/>
  <c r="BT10" i="49"/>
  <c r="BN35" i="49" s="1"/>
  <c r="BO35" i="49" s="1"/>
  <c r="BJ10" i="49"/>
  <c r="BF10" i="49"/>
  <c r="AZ36" i="49" s="1"/>
  <c r="BA36" i="49" s="1"/>
  <c r="AV10" i="49"/>
  <c r="AR10" i="49"/>
  <c r="AL20" i="49" s="1"/>
  <c r="AM20" i="49" s="1"/>
  <c r="AH10" i="49"/>
  <c r="AD10" i="49"/>
  <c r="T10" i="49"/>
  <c r="W15" i="49" s="1"/>
  <c r="P10" i="49"/>
  <c r="J21" i="49" s="1"/>
  <c r="K21" i="49" s="1"/>
  <c r="F10" i="49"/>
  <c r="N19" i="49" s="1"/>
  <c r="BU100" i="48"/>
  <c r="BT100" i="48" s="1"/>
  <c r="BG100" i="48"/>
  <c r="BF100" i="48" s="1"/>
  <c r="AS100" i="48"/>
  <c r="AR100" i="48" s="1"/>
  <c r="AE100" i="48"/>
  <c r="AD100" i="48" s="1"/>
  <c r="Q100" i="48"/>
  <c r="P100" i="48" s="1"/>
  <c r="BI95" i="48"/>
  <c r="AU95" i="48"/>
  <c r="AG95" i="48"/>
  <c r="S95" i="48"/>
  <c r="E95" i="48"/>
  <c r="O91" i="48"/>
  <c r="BE86" i="48"/>
  <c r="CG85" i="48"/>
  <c r="CF85" i="48"/>
  <c r="CE85" i="48"/>
  <c r="CD85" i="48"/>
  <c r="CC85" i="48"/>
  <c r="CB85" i="48"/>
  <c r="CA85" i="48"/>
  <c r="BX85" i="48"/>
  <c r="CF84" i="48"/>
  <c r="CE84" i="48"/>
  <c r="CD84" i="48"/>
  <c r="CC84" i="48"/>
  <c r="CB84" i="48"/>
  <c r="CG84" i="48" s="1"/>
  <c r="CA84" i="48"/>
  <c r="BX84" i="48"/>
  <c r="CF83" i="48"/>
  <c r="CG83" i="48" s="1"/>
  <c r="CE83" i="48"/>
  <c r="CD83" i="48"/>
  <c r="CC83" i="48"/>
  <c r="CB83" i="48"/>
  <c r="CA83" i="48"/>
  <c r="BX83" i="48"/>
  <c r="CF82" i="48"/>
  <c r="CE82" i="48"/>
  <c r="CD82" i="48"/>
  <c r="CC82" i="48"/>
  <c r="CB82" i="48"/>
  <c r="CA82" i="48"/>
  <c r="BX82" i="48"/>
  <c r="CF81" i="48"/>
  <c r="CE81" i="48"/>
  <c r="CG81" i="48" s="1"/>
  <c r="CD81" i="48"/>
  <c r="CC81" i="48"/>
  <c r="CB81" i="48"/>
  <c r="CA81" i="48"/>
  <c r="BX81" i="48"/>
  <c r="CF80" i="48"/>
  <c r="CE80" i="48"/>
  <c r="CD80" i="48"/>
  <c r="CC80" i="48"/>
  <c r="CB80" i="48"/>
  <c r="CA80" i="48"/>
  <c r="BX80" i="48"/>
  <c r="CF79" i="48"/>
  <c r="CE79" i="48"/>
  <c r="CG79" i="48" s="1"/>
  <c r="CD79" i="48"/>
  <c r="CC79" i="48"/>
  <c r="CB79" i="48"/>
  <c r="CA79" i="48"/>
  <c r="BX79" i="48"/>
  <c r="CF78" i="48"/>
  <c r="CE78" i="48"/>
  <c r="CD78" i="48"/>
  <c r="CC78" i="48"/>
  <c r="CB78" i="48"/>
  <c r="CA78" i="48"/>
  <c r="BX78" i="48"/>
  <c r="CF77" i="48"/>
  <c r="CE77" i="48"/>
  <c r="CG77" i="48" s="1"/>
  <c r="CD77" i="48"/>
  <c r="CC77" i="48"/>
  <c r="CB77" i="48"/>
  <c r="CA77" i="48"/>
  <c r="BX77" i="48"/>
  <c r="CF76" i="48"/>
  <c r="CE76" i="48"/>
  <c r="CD76" i="48"/>
  <c r="CC76" i="48"/>
  <c r="CB76" i="48"/>
  <c r="CA76" i="48"/>
  <c r="BX76" i="48"/>
  <c r="CF75" i="48"/>
  <c r="CE75" i="48"/>
  <c r="CG75" i="48" s="1"/>
  <c r="CD75" i="48"/>
  <c r="CC75" i="48"/>
  <c r="CB75" i="48"/>
  <c r="CA75" i="48"/>
  <c r="BX75" i="48"/>
  <c r="CD74" i="48"/>
  <c r="CC74" i="48"/>
  <c r="CB74" i="48"/>
  <c r="CA74" i="48"/>
  <c r="CF74" i="48"/>
  <c r="CE74" i="48"/>
  <c r="BX74" i="48"/>
  <c r="O93" i="48"/>
  <c r="CA73" i="48"/>
  <c r="CF73" i="48"/>
  <c r="CE73" i="48"/>
  <c r="CD73" i="48"/>
  <c r="CC73" i="48"/>
  <c r="O86" i="48"/>
  <c r="CA72" i="48"/>
  <c r="CF72" i="48"/>
  <c r="CE72" i="48"/>
  <c r="CD72" i="48"/>
  <c r="CC72" i="48"/>
  <c r="CB72" i="48"/>
  <c r="CA71" i="48"/>
  <c r="CF71" i="48"/>
  <c r="CE71" i="48"/>
  <c r="CD71" i="48"/>
  <c r="CC71" i="48"/>
  <c r="O90" i="48"/>
  <c r="CF70" i="48"/>
  <c r="CE70" i="48"/>
  <c r="CA70" i="48"/>
  <c r="CF69" i="48"/>
  <c r="CE69" i="48"/>
  <c r="CD69" i="48"/>
  <c r="CC69" i="48"/>
  <c r="CB69" i="48"/>
  <c r="CA69" i="48"/>
  <c r="BX69" i="48"/>
  <c r="CF68" i="48"/>
  <c r="CE68" i="48"/>
  <c r="CD68" i="48"/>
  <c r="CC68" i="48"/>
  <c r="CB68" i="48"/>
  <c r="CG68" i="48" s="1"/>
  <c r="CA68" i="48"/>
  <c r="BX68" i="48"/>
  <c r="CF67" i="48"/>
  <c r="CE67" i="48"/>
  <c r="CD67" i="48"/>
  <c r="CC67" i="48"/>
  <c r="CB67" i="48"/>
  <c r="CA67" i="48"/>
  <c r="BX67" i="48"/>
  <c r="CF66" i="48"/>
  <c r="CE66" i="48"/>
  <c r="CD66" i="48"/>
  <c r="CC66" i="48"/>
  <c r="CB66" i="48"/>
  <c r="CG66" i="48" s="1"/>
  <c r="CA66" i="48"/>
  <c r="BX66" i="48"/>
  <c r="BS64" i="48"/>
  <c r="BE64" i="48"/>
  <c r="AQ64" i="48"/>
  <c r="AC64" i="48"/>
  <c r="BX64" i="48" s="1"/>
  <c r="O64" i="48"/>
  <c r="CG63" i="48"/>
  <c r="CF63" i="48"/>
  <c r="CE63" i="48"/>
  <c r="CD63" i="48"/>
  <c r="CC63" i="48"/>
  <c r="CB63" i="48"/>
  <c r="CA63" i="48"/>
  <c r="BX63" i="48"/>
  <c r="CF62" i="48"/>
  <c r="CE62" i="48"/>
  <c r="CD62" i="48"/>
  <c r="CC62" i="48"/>
  <c r="CB62" i="48"/>
  <c r="CG62" i="48" s="1"/>
  <c r="CA62" i="48"/>
  <c r="BX62" i="48"/>
  <c r="CG61" i="48"/>
  <c r="CF61" i="48"/>
  <c r="CE61" i="48"/>
  <c r="CD61" i="48"/>
  <c r="CC61" i="48"/>
  <c r="CB61" i="48"/>
  <c r="CA61" i="48"/>
  <c r="BX61" i="48"/>
  <c r="CF60" i="48"/>
  <c r="CE60" i="48"/>
  <c r="CD60" i="48"/>
  <c r="CC60" i="48"/>
  <c r="CB60" i="48"/>
  <c r="CG60" i="48" s="1"/>
  <c r="CA60" i="48"/>
  <c r="BX60" i="48"/>
  <c r="CG59" i="48"/>
  <c r="CF59" i="48"/>
  <c r="CE59" i="48"/>
  <c r="CD59" i="48"/>
  <c r="CC59" i="48"/>
  <c r="CB59" i="48"/>
  <c r="CA59" i="48"/>
  <c r="BX59" i="48"/>
  <c r="CF58" i="48"/>
  <c r="CE58" i="48"/>
  <c r="CD58" i="48"/>
  <c r="CC58" i="48"/>
  <c r="CB58" i="48"/>
  <c r="CG58" i="48" s="1"/>
  <c r="CA58" i="48"/>
  <c r="BX58" i="48"/>
  <c r="BX56" i="48"/>
  <c r="BS56" i="48"/>
  <c r="BE56" i="48"/>
  <c r="AQ56" i="48"/>
  <c r="AC56" i="48"/>
  <c r="O56" i="48"/>
  <c r="CF55" i="48"/>
  <c r="CE55" i="48"/>
  <c r="CD55" i="48"/>
  <c r="CC55" i="48"/>
  <c r="CB55" i="48"/>
  <c r="CA55" i="48"/>
  <c r="BX55" i="48"/>
  <c r="CF54" i="48"/>
  <c r="CE54" i="48"/>
  <c r="CG54" i="48" s="1"/>
  <c r="CD54" i="48"/>
  <c r="CC54" i="48"/>
  <c r="CB54" i="48"/>
  <c r="CA54" i="48"/>
  <c r="BX54" i="48"/>
  <c r="BS52" i="48"/>
  <c r="BE52" i="48"/>
  <c r="AQ52" i="48"/>
  <c r="AC52" i="48"/>
  <c r="O52" i="48"/>
  <c r="CF51" i="48"/>
  <c r="CE51" i="48"/>
  <c r="CD51" i="48"/>
  <c r="CC51" i="48"/>
  <c r="CG51" i="48" s="1"/>
  <c r="CB51" i="48"/>
  <c r="CA51" i="48"/>
  <c r="BX51" i="48"/>
  <c r="CF50" i="48"/>
  <c r="CE50" i="48"/>
  <c r="CD50" i="48"/>
  <c r="CC50" i="48"/>
  <c r="CB50" i="48"/>
  <c r="CA50" i="48"/>
  <c r="BX50" i="48"/>
  <c r="CF49" i="48"/>
  <c r="CE49" i="48"/>
  <c r="CD49" i="48"/>
  <c r="CC49" i="48"/>
  <c r="CG49" i="48" s="1"/>
  <c r="CB49" i="48"/>
  <c r="CA49" i="48"/>
  <c r="BX49" i="48"/>
  <c r="CA43" i="48"/>
  <c r="BX43" i="48"/>
  <c r="BS43" i="48"/>
  <c r="CF43" i="48" s="1"/>
  <c r="BR43" i="48"/>
  <c r="BE43" i="48"/>
  <c r="CE43" i="48" s="1"/>
  <c r="BD43" i="48"/>
  <c r="AQ43" i="48"/>
  <c r="CD43" i="48" s="1"/>
  <c r="AP43" i="48"/>
  <c r="AG43" i="48"/>
  <c r="AU43" i="48" s="1"/>
  <c r="BI43" i="48" s="1"/>
  <c r="AC43" i="48"/>
  <c r="CC43" i="48" s="1"/>
  <c r="AB43" i="48"/>
  <c r="S43" i="48"/>
  <c r="O43" i="48"/>
  <c r="Q43" i="48" s="1"/>
  <c r="N43" i="48"/>
  <c r="CA42" i="48"/>
  <c r="BX42" i="48"/>
  <c r="BS42" i="48"/>
  <c r="BR42" i="48"/>
  <c r="BI42" i="48"/>
  <c r="BE42" i="48"/>
  <c r="CE42" i="48" s="1"/>
  <c r="BD42" i="48"/>
  <c r="AQ42" i="48"/>
  <c r="CD42" i="48" s="1"/>
  <c r="AP42" i="48"/>
  <c r="AC42" i="48"/>
  <c r="AB42" i="48"/>
  <c r="S42" i="48"/>
  <c r="AG42" i="48" s="1"/>
  <c r="AU42" i="48" s="1"/>
  <c r="O42" i="48"/>
  <c r="CB42" i="48" s="1"/>
  <c r="N42" i="48"/>
  <c r="CA41" i="48"/>
  <c r="BX41" i="48"/>
  <c r="BS41" i="48"/>
  <c r="CF41" i="48" s="1"/>
  <c r="BR41" i="48"/>
  <c r="BE41" i="48"/>
  <c r="BD41" i="48"/>
  <c r="AQ41" i="48"/>
  <c r="AP41" i="48"/>
  <c r="AC41" i="48"/>
  <c r="CC41" i="48" s="1"/>
  <c r="AB41" i="48"/>
  <c r="S41" i="48"/>
  <c r="AG41" i="48" s="1"/>
  <c r="AU41" i="48" s="1"/>
  <c r="BI41" i="48" s="1"/>
  <c r="O41" i="48"/>
  <c r="Q41" i="48" s="1"/>
  <c r="N41" i="48"/>
  <c r="CC40" i="48"/>
  <c r="CA40" i="48"/>
  <c r="BX40" i="48"/>
  <c r="BS40" i="48"/>
  <c r="CF40" i="48" s="1"/>
  <c r="BR40" i="48"/>
  <c r="BI40" i="48"/>
  <c r="BE40" i="48"/>
  <c r="CE40" i="48" s="1"/>
  <c r="BD40" i="48"/>
  <c r="AQ40" i="48"/>
  <c r="AP40" i="48"/>
  <c r="AC40" i="48"/>
  <c r="AB40" i="48"/>
  <c r="S40" i="48"/>
  <c r="AG40" i="48" s="1"/>
  <c r="AU40" i="48" s="1"/>
  <c r="O40" i="48"/>
  <c r="CB40" i="48" s="1"/>
  <c r="N40" i="48"/>
  <c r="CD39" i="48"/>
  <c r="CC39" i="48"/>
  <c r="CA39" i="48"/>
  <c r="BX39" i="48"/>
  <c r="BS39" i="48"/>
  <c r="CF39" i="48" s="1"/>
  <c r="BR39" i="48"/>
  <c r="BE39" i="48"/>
  <c r="CE39" i="48" s="1"/>
  <c r="BD39" i="48"/>
  <c r="AS39" i="48"/>
  <c r="AQ39" i="48"/>
  <c r="AP39" i="48"/>
  <c r="AC39" i="48"/>
  <c r="AE39" i="48" s="1"/>
  <c r="AB39" i="48"/>
  <c r="S39" i="48"/>
  <c r="AG39" i="48" s="1"/>
  <c r="AU39" i="48" s="1"/>
  <c r="BI39" i="48" s="1"/>
  <c r="O39" i="48"/>
  <c r="Q39" i="48" s="1"/>
  <c r="N39" i="48"/>
  <c r="CA36" i="48"/>
  <c r="AZ36" i="48"/>
  <c r="BA36" i="48" s="1"/>
  <c r="B36" i="48"/>
  <c r="CA35" i="48"/>
  <c r="B35" i="48"/>
  <c r="CA34" i="48"/>
  <c r="B34" i="48"/>
  <c r="CA33" i="48"/>
  <c r="B33" i="48"/>
  <c r="CA32" i="48"/>
  <c r="B32" i="48"/>
  <c r="CA31" i="48"/>
  <c r="B31" i="48"/>
  <c r="CA30" i="48"/>
  <c r="AY30" i="48"/>
  <c r="B30" i="48"/>
  <c r="CA29" i="48"/>
  <c r="B29" i="48"/>
  <c r="CA28" i="48"/>
  <c r="B28" i="48"/>
  <c r="CA27" i="48"/>
  <c r="B27" i="48"/>
  <c r="CA24" i="48"/>
  <c r="B24" i="48"/>
  <c r="CA23" i="48"/>
  <c r="BD23" i="48"/>
  <c r="AZ23" i="48"/>
  <c r="BA23" i="48" s="1"/>
  <c r="B23" i="48"/>
  <c r="CA22" i="48"/>
  <c r="B22" i="48"/>
  <c r="CA21" i="48"/>
  <c r="B21" i="48"/>
  <c r="CA20" i="48"/>
  <c r="B20" i="48"/>
  <c r="CA19" i="48"/>
  <c r="B19" i="48"/>
  <c r="CA18" i="48"/>
  <c r="AY18" i="48"/>
  <c r="B18" i="48"/>
  <c r="CA17" i="48"/>
  <c r="B17" i="48"/>
  <c r="CA16" i="48"/>
  <c r="B16" i="48"/>
  <c r="CA15" i="48"/>
  <c r="AL15" i="48"/>
  <c r="AM15" i="48" s="1"/>
  <c r="B15" i="48"/>
  <c r="BT10" i="48"/>
  <c r="BN23" i="48" s="1"/>
  <c r="BO23" i="48" s="1"/>
  <c r="BJ10" i="48"/>
  <c r="BF10" i="48"/>
  <c r="AV10" i="48"/>
  <c r="AR10" i="48"/>
  <c r="AL41" i="48" s="1"/>
  <c r="AM41" i="48" s="1"/>
  <c r="AH10" i="48"/>
  <c r="AK15" i="48" s="1"/>
  <c r="AD10" i="48"/>
  <c r="X19" i="48" s="1"/>
  <c r="Y19" i="48" s="1"/>
  <c r="T10" i="48"/>
  <c r="P10" i="48"/>
  <c r="J27" i="48" s="1"/>
  <c r="K27" i="48" s="1"/>
  <c r="F10" i="48"/>
  <c r="BU100" i="47"/>
  <c r="BT100" i="47" s="1"/>
  <c r="BG100" i="47"/>
  <c r="BF100" i="47" s="1"/>
  <c r="AS100" i="47"/>
  <c r="AR100" i="47" s="1"/>
  <c r="AE100" i="47"/>
  <c r="AD100" i="47" s="1"/>
  <c r="Q100" i="47"/>
  <c r="P100" i="47" s="1"/>
  <c r="BI95" i="47"/>
  <c r="AU95" i="47"/>
  <c r="AG95" i="47"/>
  <c r="S95" i="47"/>
  <c r="E95" i="47"/>
  <c r="O91" i="47"/>
  <c r="AC91" i="47" s="1"/>
  <c r="AQ91" i="47" s="1"/>
  <c r="CF85" i="47"/>
  <c r="CE85" i="47"/>
  <c r="CD85" i="47"/>
  <c r="CC85" i="47"/>
  <c r="CG85" i="47" s="1"/>
  <c r="CB85" i="47"/>
  <c r="CA85" i="47"/>
  <c r="BX85" i="47"/>
  <c r="CF84" i="47"/>
  <c r="CE84" i="47"/>
  <c r="CD84" i="47"/>
  <c r="CC84" i="47"/>
  <c r="CB84" i="47"/>
  <c r="CG84" i="47" s="1"/>
  <c r="CA84" i="47"/>
  <c r="BX84" i="47"/>
  <c r="CF83" i="47"/>
  <c r="CE83" i="47"/>
  <c r="CD83" i="47"/>
  <c r="CC83" i="47"/>
  <c r="CG83" i="47" s="1"/>
  <c r="CB83" i="47"/>
  <c r="CA83" i="47"/>
  <c r="BX83" i="47"/>
  <c r="CF82" i="47"/>
  <c r="CE82" i="47"/>
  <c r="CD82" i="47"/>
  <c r="CC82" i="47"/>
  <c r="CB82" i="47"/>
  <c r="CA82" i="47"/>
  <c r="BX82" i="47"/>
  <c r="CF81" i="47"/>
  <c r="CE81" i="47"/>
  <c r="CD81" i="47"/>
  <c r="CC81" i="47"/>
  <c r="CG81" i="47" s="1"/>
  <c r="CB81" i="47"/>
  <c r="CA81" i="47"/>
  <c r="BX81" i="47"/>
  <c r="CF80" i="47"/>
  <c r="CE80" i="47"/>
  <c r="CD80" i="47"/>
  <c r="CC80" i="47"/>
  <c r="CB80" i="47"/>
  <c r="CA80" i="47"/>
  <c r="BX80" i="47"/>
  <c r="CF79" i="47"/>
  <c r="CE79" i="47"/>
  <c r="CD79" i="47"/>
  <c r="CC79" i="47"/>
  <c r="CG79" i="47" s="1"/>
  <c r="CB79" i="47"/>
  <c r="CA79" i="47"/>
  <c r="BX79" i="47"/>
  <c r="CF78" i="47"/>
  <c r="CE78" i="47"/>
  <c r="CD78" i="47"/>
  <c r="CC78" i="47"/>
  <c r="CB78" i="47"/>
  <c r="CA78" i="47"/>
  <c r="BX78" i="47"/>
  <c r="CF77" i="47"/>
  <c r="CE77" i="47"/>
  <c r="CD77" i="47"/>
  <c r="CC77" i="47"/>
  <c r="CG77" i="47" s="1"/>
  <c r="CB77" i="47"/>
  <c r="CA77" i="47"/>
  <c r="BX77" i="47"/>
  <c r="CF76" i="47"/>
  <c r="CE76" i="47"/>
  <c r="CD76" i="47"/>
  <c r="CC76" i="47"/>
  <c r="CB76" i="47"/>
  <c r="CG76" i="47" s="1"/>
  <c r="CA76" i="47"/>
  <c r="BX76" i="47"/>
  <c r="CF75" i="47"/>
  <c r="CE75" i="47"/>
  <c r="CD75" i="47"/>
  <c r="CC75" i="47"/>
  <c r="CG75" i="47" s="1"/>
  <c r="CB75" i="47"/>
  <c r="CA75" i="47"/>
  <c r="BX75" i="47"/>
  <c r="CC74" i="47"/>
  <c r="CA74" i="47"/>
  <c r="CF74" i="47"/>
  <c r="CE74" i="47"/>
  <c r="CD74" i="47"/>
  <c r="CA73" i="47"/>
  <c r="CF73" i="47"/>
  <c r="CE73" i="47"/>
  <c r="CD73" i="47"/>
  <c r="CC73" i="47"/>
  <c r="CE72" i="47"/>
  <c r="CA72" i="47"/>
  <c r="CF72" i="47"/>
  <c r="CD72" i="47"/>
  <c r="CF71" i="47"/>
  <c r="CE71" i="47"/>
  <c r="CC71" i="47"/>
  <c r="CA71" i="47"/>
  <c r="CD71" i="47"/>
  <c r="O90" i="47"/>
  <c r="CF70" i="47"/>
  <c r="CE70" i="47"/>
  <c r="CD70" i="47"/>
  <c r="CC70" i="47"/>
  <c r="CA70" i="47"/>
  <c r="CF69" i="47"/>
  <c r="CE69" i="47"/>
  <c r="CD69" i="47"/>
  <c r="CC69" i="47"/>
  <c r="CB69" i="47"/>
  <c r="CA69" i="47"/>
  <c r="BX69" i="47"/>
  <c r="CG68" i="47"/>
  <c r="CF68" i="47"/>
  <c r="CE68" i="47"/>
  <c r="CD68" i="47"/>
  <c r="CC68" i="47"/>
  <c r="CB68" i="47"/>
  <c r="CA68" i="47"/>
  <c r="BX68" i="47"/>
  <c r="CF67" i="47"/>
  <c r="CE67" i="47"/>
  <c r="CD67" i="47"/>
  <c r="CC67" i="47"/>
  <c r="CB67" i="47"/>
  <c r="CA67" i="47"/>
  <c r="BX67" i="47"/>
  <c r="CG66" i="47"/>
  <c r="CF66" i="47"/>
  <c r="CE66" i="47"/>
  <c r="CD66" i="47"/>
  <c r="CC66" i="47"/>
  <c r="CB66" i="47"/>
  <c r="CA66" i="47"/>
  <c r="BX66" i="47"/>
  <c r="BS64" i="47"/>
  <c r="BE64" i="47"/>
  <c r="AQ64" i="47"/>
  <c r="AC64" i="47"/>
  <c r="O64" i="47"/>
  <c r="CG63" i="47"/>
  <c r="CF63" i="47"/>
  <c r="CE63" i="47"/>
  <c r="CD63" i="47"/>
  <c r="CC63" i="47"/>
  <c r="CB63" i="47"/>
  <c r="CA63" i="47"/>
  <c r="BX63" i="47"/>
  <c r="CF62" i="47"/>
  <c r="CE62" i="47"/>
  <c r="CD62" i="47"/>
  <c r="CC62" i="47"/>
  <c r="CB62" i="47"/>
  <c r="CG62" i="47" s="1"/>
  <c r="CA62" i="47"/>
  <c r="BX62" i="47"/>
  <c r="CG61" i="47"/>
  <c r="CF61" i="47"/>
  <c r="CE61" i="47"/>
  <c r="CD61" i="47"/>
  <c r="CC61" i="47"/>
  <c r="CB61" i="47"/>
  <c r="CA61" i="47"/>
  <c r="BX61" i="47"/>
  <c r="CF60" i="47"/>
  <c r="CE60" i="47"/>
  <c r="CD60" i="47"/>
  <c r="CC60" i="47"/>
  <c r="CB60" i="47"/>
  <c r="CG60" i="47" s="1"/>
  <c r="CA60" i="47"/>
  <c r="BX60" i="47"/>
  <c r="CG59" i="47"/>
  <c r="CF59" i="47"/>
  <c r="CE59" i="47"/>
  <c r="CD59" i="47"/>
  <c r="CC59" i="47"/>
  <c r="CB59" i="47"/>
  <c r="CA59" i="47"/>
  <c r="BX59" i="47"/>
  <c r="CF58" i="47"/>
  <c r="CE58" i="47"/>
  <c r="CD58" i="47"/>
  <c r="CC58" i="47"/>
  <c r="CB58" i="47"/>
  <c r="CG58" i="47" s="1"/>
  <c r="CA58" i="47"/>
  <c r="BX58" i="47"/>
  <c r="BX56" i="47"/>
  <c r="BS56" i="47"/>
  <c r="BE56" i="47"/>
  <c r="AQ56" i="47"/>
  <c r="AC56" i="47"/>
  <c r="O56" i="47"/>
  <c r="CF55" i="47"/>
  <c r="CE55" i="47"/>
  <c r="CD55" i="47"/>
  <c r="CC55" i="47"/>
  <c r="CB55" i="47"/>
  <c r="CG55" i="47" s="1"/>
  <c r="CA55" i="47"/>
  <c r="BX55" i="47"/>
  <c r="CF54" i="47"/>
  <c r="CE54" i="47"/>
  <c r="CG54" i="47" s="1"/>
  <c r="CD54" i="47"/>
  <c r="CC54" i="47"/>
  <c r="CB54" i="47"/>
  <c r="CA54" i="47"/>
  <c r="BX54" i="47"/>
  <c r="BS52" i="47"/>
  <c r="BE52" i="47"/>
  <c r="AQ52" i="47"/>
  <c r="AC52" i="47"/>
  <c r="O52" i="47"/>
  <c r="BX52" i="47" s="1"/>
  <c r="CF51" i="47"/>
  <c r="CE51" i="47"/>
  <c r="CD51" i="47"/>
  <c r="CC51" i="47"/>
  <c r="CG51" i="47" s="1"/>
  <c r="CB51" i="47"/>
  <c r="CA51" i="47"/>
  <c r="BX51" i="47"/>
  <c r="CF50" i="47"/>
  <c r="CE50" i="47"/>
  <c r="CD50" i="47"/>
  <c r="CC50" i="47"/>
  <c r="CB50" i="47"/>
  <c r="CG50" i="47" s="1"/>
  <c r="CA50" i="47"/>
  <c r="BX50" i="47"/>
  <c r="CF49" i="47"/>
  <c r="CE49" i="47"/>
  <c r="CD49" i="47"/>
  <c r="CC49" i="47"/>
  <c r="CB49" i="47"/>
  <c r="CA49" i="47"/>
  <c r="BX49" i="47"/>
  <c r="CA43" i="47"/>
  <c r="BX43" i="47"/>
  <c r="BS43" i="47"/>
  <c r="CF43" i="47" s="1"/>
  <c r="BR43" i="47"/>
  <c r="BE43" i="47"/>
  <c r="CE43" i="47" s="1"/>
  <c r="BD43" i="47"/>
  <c r="AU43" i="47"/>
  <c r="BI43" i="47" s="1"/>
  <c r="AQ43" i="47"/>
  <c r="AP43" i="47"/>
  <c r="AC43" i="47"/>
  <c r="AB43" i="47"/>
  <c r="S43" i="47"/>
  <c r="AG43" i="47" s="1"/>
  <c r="O43" i="47"/>
  <c r="CB43" i="47" s="1"/>
  <c r="N43" i="47"/>
  <c r="CA42" i="47"/>
  <c r="BX42" i="47"/>
  <c r="BS42" i="47"/>
  <c r="CF42" i="47" s="1"/>
  <c r="BR42" i="47"/>
  <c r="BE42" i="47"/>
  <c r="CE42" i="47" s="1"/>
  <c r="BD42" i="47"/>
  <c r="AQ42" i="47"/>
  <c r="AS42" i="47" s="1"/>
  <c r="AP42" i="47"/>
  <c r="AG42" i="47"/>
  <c r="AU42" i="47" s="1"/>
  <c r="BI42" i="47" s="1"/>
  <c r="AC42" i="47"/>
  <c r="AB42" i="47"/>
  <c r="S42" i="47"/>
  <c r="O42" i="47"/>
  <c r="Q42" i="47" s="1"/>
  <c r="N42" i="47"/>
  <c r="CC41" i="47"/>
  <c r="CA41" i="47"/>
  <c r="BX41" i="47"/>
  <c r="BS41" i="47"/>
  <c r="CF41" i="47" s="1"/>
  <c r="BR41" i="47"/>
  <c r="BN41" i="47"/>
  <c r="BO41" i="47" s="1"/>
  <c r="BI41" i="47"/>
  <c r="BE41" i="47"/>
  <c r="CE41" i="47" s="1"/>
  <c r="BD41" i="47"/>
  <c r="AQ41" i="47"/>
  <c r="AS41" i="47" s="1"/>
  <c r="AP41" i="47"/>
  <c r="AC41" i="47"/>
  <c r="AE41" i="47" s="1"/>
  <c r="AB41" i="47"/>
  <c r="S41" i="47"/>
  <c r="AG41" i="47" s="1"/>
  <c r="AU41" i="47" s="1"/>
  <c r="O41" i="47"/>
  <c r="N41" i="47"/>
  <c r="CC40" i="47"/>
  <c r="CA40" i="47"/>
  <c r="BX40" i="47"/>
  <c r="BS40" i="47"/>
  <c r="CF40" i="47" s="1"/>
  <c r="BR40" i="47"/>
  <c r="BE40" i="47"/>
  <c r="BD40" i="47"/>
  <c r="AQ40" i="47"/>
  <c r="CD40" i="47" s="1"/>
  <c r="AP40" i="47"/>
  <c r="AC40" i="47"/>
  <c r="AE40" i="47" s="1"/>
  <c r="AB40" i="47"/>
  <c r="S40" i="47"/>
  <c r="AG40" i="47" s="1"/>
  <c r="AU40" i="47" s="1"/>
  <c r="BI40" i="47" s="1"/>
  <c r="O40" i="47"/>
  <c r="Q40" i="47" s="1"/>
  <c r="N40" i="47"/>
  <c r="CD39" i="47"/>
  <c r="CA39" i="47"/>
  <c r="BX39" i="47"/>
  <c r="BS39" i="47"/>
  <c r="BR39" i="47"/>
  <c r="BE39" i="47"/>
  <c r="BD39" i="47"/>
  <c r="AQ39" i="47"/>
  <c r="AS39" i="47" s="1"/>
  <c r="AP39" i="47"/>
  <c r="AG39" i="47"/>
  <c r="AU39" i="47" s="1"/>
  <c r="BI39" i="47" s="1"/>
  <c r="AC39" i="47"/>
  <c r="CC39" i="47" s="1"/>
  <c r="AB39" i="47"/>
  <c r="S39" i="47"/>
  <c r="O39" i="47"/>
  <c r="Q39" i="47" s="1"/>
  <c r="N39" i="47"/>
  <c r="CA36" i="47"/>
  <c r="B36" i="47"/>
  <c r="CA35" i="47"/>
  <c r="BM35" i="47"/>
  <c r="B35" i="47"/>
  <c r="CA34" i="47"/>
  <c r="B34" i="47"/>
  <c r="CA33" i="47"/>
  <c r="BN33" i="47"/>
  <c r="BO33" i="47" s="1"/>
  <c r="AP33" i="47"/>
  <c r="B33" i="47"/>
  <c r="CA32" i="47"/>
  <c r="B32" i="47"/>
  <c r="CA31" i="47"/>
  <c r="AZ31" i="47"/>
  <c r="BA31" i="47" s="1"/>
  <c r="B31" i="47"/>
  <c r="CA30" i="47"/>
  <c r="B30" i="47"/>
  <c r="CA29" i="47"/>
  <c r="AK29" i="47"/>
  <c r="B29" i="47"/>
  <c r="CA28" i="47"/>
  <c r="B28" i="47"/>
  <c r="CA27" i="47"/>
  <c r="BR27" i="47"/>
  <c r="B27" i="47"/>
  <c r="CA24" i="47"/>
  <c r="B24" i="47"/>
  <c r="CA23" i="47"/>
  <c r="B23" i="47"/>
  <c r="CA22" i="47"/>
  <c r="B22" i="47"/>
  <c r="CA21" i="47"/>
  <c r="AP21" i="47"/>
  <c r="B21" i="47"/>
  <c r="CA20" i="47"/>
  <c r="B20" i="47"/>
  <c r="CA19" i="47"/>
  <c r="B19" i="47"/>
  <c r="CA18" i="47"/>
  <c r="B18" i="47"/>
  <c r="CA17" i="47"/>
  <c r="B17" i="47"/>
  <c r="CA16" i="47"/>
  <c r="BR16" i="47"/>
  <c r="B16" i="47"/>
  <c r="CA15" i="47"/>
  <c r="BR15" i="47"/>
  <c r="B15" i="47"/>
  <c r="BT10" i="47"/>
  <c r="BN21" i="47" s="1"/>
  <c r="BO21" i="47" s="1"/>
  <c r="BJ10" i="47"/>
  <c r="BF10" i="47"/>
  <c r="AZ17" i="47" s="1"/>
  <c r="BA17" i="47" s="1"/>
  <c r="AV10" i="47"/>
  <c r="BD27" i="47" s="1"/>
  <c r="AR10" i="47"/>
  <c r="AL35" i="47" s="1"/>
  <c r="AM35" i="47" s="1"/>
  <c r="AH10" i="47"/>
  <c r="AD10" i="47"/>
  <c r="X40" i="47" s="1"/>
  <c r="Y40" i="47" s="1"/>
  <c r="T10" i="47"/>
  <c r="W35" i="47" s="1"/>
  <c r="P10" i="47"/>
  <c r="J39" i="47" s="1"/>
  <c r="K39" i="47" s="1"/>
  <c r="F10" i="47"/>
  <c r="B35" i="1"/>
  <c r="B34" i="1"/>
  <c r="B33" i="1"/>
  <c r="B32" i="1"/>
  <c r="CB63" i="1"/>
  <c r="CA63" i="1"/>
  <c r="BX63" i="1"/>
  <c r="O64" i="1"/>
  <c r="M68" i="37" s="1"/>
  <c r="J16" i="54" l="1"/>
  <c r="K16" i="54" s="1"/>
  <c r="CB39" i="55"/>
  <c r="J33" i="49"/>
  <c r="K33" i="49" s="1"/>
  <c r="J15" i="52"/>
  <c r="K15" i="52" s="1"/>
  <c r="J39" i="48"/>
  <c r="K39" i="48" s="1"/>
  <c r="J30" i="52"/>
  <c r="K30" i="52" s="1"/>
  <c r="CB39" i="49"/>
  <c r="I30" i="48"/>
  <c r="I15" i="47"/>
  <c r="I21" i="49"/>
  <c r="L21" i="49" s="1"/>
  <c r="M21" i="49" s="1"/>
  <c r="N20" i="54"/>
  <c r="I43" i="48"/>
  <c r="N24" i="51"/>
  <c r="BB31" i="55"/>
  <c r="BC31" i="55" s="1"/>
  <c r="AL16" i="53"/>
  <c r="AM16" i="53" s="1"/>
  <c r="AY15" i="47"/>
  <c r="AY20" i="47"/>
  <c r="BG39" i="48"/>
  <c r="AY21" i="50"/>
  <c r="BD15" i="47"/>
  <c r="BM41" i="47"/>
  <c r="BP41" i="47" s="1"/>
  <c r="BQ41" i="47" s="1"/>
  <c r="X15" i="48"/>
  <c r="Y15" i="48" s="1"/>
  <c r="BD18" i="51"/>
  <c r="AP16" i="52"/>
  <c r="CF40" i="52"/>
  <c r="AL17" i="53"/>
  <c r="AM17" i="53" s="1"/>
  <c r="AY31" i="53"/>
  <c r="AZ28" i="54"/>
  <c r="BA28" i="54" s="1"/>
  <c r="BN17" i="53"/>
  <c r="BO17" i="53" s="1"/>
  <c r="AL32" i="50"/>
  <c r="AM32" i="50" s="1"/>
  <c r="BN36" i="51"/>
  <c r="BO36" i="51" s="1"/>
  <c r="BN17" i="52"/>
  <c r="BO17" i="52" s="1"/>
  <c r="AL24" i="53"/>
  <c r="AM24" i="53" s="1"/>
  <c r="AS43" i="53"/>
  <c r="AZ35" i="55"/>
  <c r="BA35" i="55" s="1"/>
  <c r="AK23" i="47"/>
  <c r="AY23" i="47"/>
  <c r="AY36" i="47"/>
  <c r="AB27" i="48"/>
  <c r="X17" i="48"/>
  <c r="Y17" i="48" s="1"/>
  <c r="W15" i="51"/>
  <c r="BR23" i="52"/>
  <c r="BR19" i="53"/>
  <c r="AZ27" i="53"/>
  <c r="BA27" i="53" s="1"/>
  <c r="BD16" i="55"/>
  <c r="AL35" i="52"/>
  <c r="AM35" i="52" s="1"/>
  <c r="AL17" i="50"/>
  <c r="AM17" i="50" s="1"/>
  <c r="BN20" i="51"/>
  <c r="BO20" i="51" s="1"/>
  <c r="AZ23" i="47"/>
  <c r="BA23" i="47" s="1"/>
  <c r="AZ36" i="47"/>
  <c r="BA36" i="47" s="1"/>
  <c r="AP31" i="50"/>
  <c r="X15" i="51"/>
  <c r="Y15" i="51" s="1"/>
  <c r="BN42" i="52"/>
  <c r="BO42" i="52" s="1"/>
  <c r="BD27" i="53"/>
  <c r="AZ41" i="54"/>
  <c r="BA41" i="54" s="1"/>
  <c r="W22" i="55"/>
  <c r="Z22" i="55" s="1"/>
  <c r="AA22" i="55" s="1"/>
  <c r="CD39" i="55"/>
  <c r="BR15" i="51"/>
  <c r="BR32" i="52"/>
  <c r="BN41" i="53"/>
  <c r="BO41" i="53" s="1"/>
  <c r="BP41" i="53" s="1"/>
  <c r="BQ41" i="53" s="1"/>
  <c r="AL31" i="55"/>
  <c r="AM31" i="55" s="1"/>
  <c r="W17" i="55"/>
  <c r="BN20" i="53"/>
  <c r="BO20" i="53" s="1"/>
  <c r="BN34" i="53"/>
  <c r="BO34" i="53" s="1"/>
  <c r="BR30" i="47"/>
  <c r="X33" i="48"/>
  <c r="Y33" i="48" s="1"/>
  <c r="AB15" i="52"/>
  <c r="CD42" i="53"/>
  <c r="AY16" i="51"/>
  <c r="BR33" i="52"/>
  <c r="AL17" i="55"/>
  <c r="AM17" i="55" s="1"/>
  <c r="BD23" i="47"/>
  <c r="AL24" i="48"/>
  <c r="AM24" i="48" s="1"/>
  <c r="CD41" i="50"/>
  <c r="BR19" i="47"/>
  <c r="AB20" i="49"/>
  <c r="AY36" i="50"/>
  <c r="AB35" i="51"/>
  <c r="CC42" i="51"/>
  <c r="X20" i="52"/>
  <c r="Y20" i="52" s="1"/>
  <c r="AK27" i="52"/>
  <c r="BN39" i="53"/>
  <c r="BO39" i="53" s="1"/>
  <c r="AP19" i="54"/>
  <c r="AZ34" i="54"/>
  <c r="BA34" i="54" s="1"/>
  <c r="AY36" i="53"/>
  <c r="AZ15" i="47"/>
  <c r="BA15" i="47" s="1"/>
  <c r="AZ42" i="47"/>
  <c r="BA42" i="47" s="1"/>
  <c r="AZ15" i="50"/>
  <c r="BA15" i="50" s="1"/>
  <c r="AL41" i="50"/>
  <c r="AM41" i="50" s="1"/>
  <c r="W17" i="52"/>
  <c r="Z17" i="52" s="1"/>
  <c r="AA17" i="52" s="1"/>
  <c r="BN36" i="53"/>
  <c r="BO36" i="53" s="1"/>
  <c r="BP36" i="53" s="1"/>
  <c r="BQ36" i="53" s="1"/>
  <c r="Q41" i="52"/>
  <c r="J17" i="52"/>
  <c r="K17" i="52" s="1"/>
  <c r="CB40" i="47"/>
  <c r="J29" i="52"/>
  <c r="K29" i="52" s="1"/>
  <c r="J27" i="52"/>
  <c r="K27" i="52" s="1"/>
  <c r="L27" i="52" s="1"/>
  <c r="M27" i="52" s="1"/>
  <c r="CB39" i="47"/>
  <c r="CG39" i="47" s="1"/>
  <c r="CB42" i="47"/>
  <c r="J40" i="52"/>
  <c r="K40" i="52" s="1"/>
  <c r="Q40" i="50"/>
  <c r="I17" i="49"/>
  <c r="I18" i="49"/>
  <c r="CB40" i="53"/>
  <c r="N27" i="49"/>
  <c r="CB43" i="48"/>
  <c r="CG43" i="48" s="1"/>
  <c r="N20" i="49"/>
  <c r="BG39" i="47"/>
  <c r="CE39" i="47"/>
  <c r="J32" i="50"/>
  <c r="K32" i="50" s="1"/>
  <c r="J15" i="50"/>
  <c r="K15" i="50" s="1"/>
  <c r="J30" i="50"/>
  <c r="K30" i="50" s="1"/>
  <c r="CC42" i="50"/>
  <c r="AE42" i="50"/>
  <c r="BU39" i="53"/>
  <c r="CF39" i="53"/>
  <c r="AS40" i="54"/>
  <c r="N32" i="50"/>
  <c r="AE43" i="52"/>
  <c r="CC43" i="52"/>
  <c r="AE43" i="49"/>
  <c r="AE42" i="49"/>
  <c r="CC42" i="49"/>
  <c r="AL27" i="50"/>
  <c r="AM27" i="50" s="1"/>
  <c r="BD31" i="55"/>
  <c r="AY19" i="55"/>
  <c r="AY15" i="55"/>
  <c r="AE39" i="52"/>
  <c r="J20" i="54"/>
  <c r="K20" i="54" s="1"/>
  <c r="J43" i="54"/>
  <c r="K43" i="54" s="1"/>
  <c r="J42" i="54"/>
  <c r="K42" i="54" s="1"/>
  <c r="J32" i="54"/>
  <c r="K32" i="54" s="1"/>
  <c r="J21" i="54"/>
  <c r="K21" i="54" s="1"/>
  <c r="J24" i="54"/>
  <c r="K24" i="54" s="1"/>
  <c r="J35" i="54"/>
  <c r="K35" i="54" s="1"/>
  <c r="J17" i="54"/>
  <c r="K17" i="54" s="1"/>
  <c r="I21" i="50"/>
  <c r="W23" i="54"/>
  <c r="W41" i="54"/>
  <c r="AB17" i="54"/>
  <c r="AE40" i="49"/>
  <c r="CC40" i="49"/>
  <c r="AS42" i="51"/>
  <c r="CD42" i="51"/>
  <c r="BM28" i="52"/>
  <c r="BR28" i="52"/>
  <c r="BM16" i="52"/>
  <c r="BM35" i="52"/>
  <c r="BR30" i="52"/>
  <c r="BM21" i="52"/>
  <c r="BM15" i="52"/>
  <c r="BR17" i="52"/>
  <c r="X28" i="54"/>
  <c r="Y28" i="54" s="1"/>
  <c r="X21" i="54"/>
  <c r="Y21" i="54" s="1"/>
  <c r="X17" i="54"/>
  <c r="Y17" i="54" s="1"/>
  <c r="X20" i="54"/>
  <c r="Y20" i="54" s="1"/>
  <c r="BU42" i="55"/>
  <c r="CF42" i="55"/>
  <c r="N31" i="53"/>
  <c r="AL29" i="55"/>
  <c r="AM29" i="55" s="1"/>
  <c r="AL19" i="55"/>
  <c r="AM19" i="55" s="1"/>
  <c r="AL33" i="55"/>
  <c r="AM33" i="55" s="1"/>
  <c r="AL18" i="55"/>
  <c r="AM18" i="55" s="1"/>
  <c r="AS42" i="52"/>
  <c r="AS42" i="55"/>
  <c r="CD42" i="55"/>
  <c r="AS40" i="52"/>
  <c r="CD40" i="52"/>
  <c r="AL39" i="49"/>
  <c r="AM39" i="49" s="1"/>
  <c r="AL18" i="49"/>
  <c r="AM18" i="49" s="1"/>
  <c r="BR31" i="48"/>
  <c r="BG42" i="48"/>
  <c r="AY19" i="49"/>
  <c r="AE39" i="49"/>
  <c r="BN43" i="52"/>
  <c r="BO43" i="52" s="1"/>
  <c r="BN19" i="52"/>
  <c r="BO19" i="52" s="1"/>
  <c r="BN16" i="52"/>
  <c r="BO16" i="52" s="1"/>
  <c r="BN36" i="52"/>
  <c r="BO36" i="52" s="1"/>
  <c r="BN28" i="52"/>
  <c r="BO28" i="52" s="1"/>
  <c r="BP28" i="52" s="1"/>
  <c r="BQ28" i="52" s="1"/>
  <c r="BN30" i="52"/>
  <c r="BO30" i="52" s="1"/>
  <c r="BN27" i="52"/>
  <c r="BO27" i="52" s="1"/>
  <c r="BM29" i="52"/>
  <c r="AP18" i="54"/>
  <c r="AP20" i="54"/>
  <c r="AP30" i="54"/>
  <c r="AS40" i="55"/>
  <c r="BU39" i="47"/>
  <c r="CF39" i="47"/>
  <c r="AL19" i="50"/>
  <c r="AM19" i="50" s="1"/>
  <c r="AL36" i="50"/>
  <c r="AM36" i="50" s="1"/>
  <c r="AL31" i="50"/>
  <c r="AM31" i="50" s="1"/>
  <c r="AL29" i="50"/>
  <c r="AM29" i="50" s="1"/>
  <c r="AL23" i="50"/>
  <c r="AM23" i="50" s="1"/>
  <c r="AP36" i="55"/>
  <c r="AK42" i="55"/>
  <c r="AK16" i="55"/>
  <c r="AK39" i="55"/>
  <c r="AP18" i="55"/>
  <c r="AK15" i="55"/>
  <c r="AK28" i="55"/>
  <c r="AP21" i="55"/>
  <c r="W20" i="50"/>
  <c r="AZ21" i="55"/>
  <c r="BA21" i="55" s="1"/>
  <c r="AZ23" i="55"/>
  <c r="BA23" i="55" s="1"/>
  <c r="AZ19" i="55"/>
  <c r="BA19" i="55" s="1"/>
  <c r="BB19" i="55" s="1"/>
  <c r="BC19" i="55" s="1"/>
  <c r="AZ16" i="55"/>
  <c r="BA16" i="55" s="1"/>
  <c r="AZ33" i="55"/>
  <c r="BA33" i="55" s="1"/>
  <c r="AZ29" i="55"/>
  <c r="BA29" i="55" s="1"/>
  <c r="AZ22" i="55"/>
  <c r="BA22" i="55" s="1"/>
  <c r="AZ15" i="55"/>
  <c r="BA15" i="55" s="1"/>
  <c r="AZ32" i="55"/>
  <c r="BA32" i="55" s="1"/>
  <c r="AZ17" i="55"/>
  <c r="BA17" i="55" s="1"/>
  <c r="AS42" i="49"/>
  <c r="I20" i="54"/>
  <c r="I15" i="54"/>
  <c r="I30" i="54"/>
  <c r="N30" i="54"/>
  <c r="AL24" i="55"/>
  <c r="AM24" i="55" s="1"/>
  <c r="AS41" i="49"/>
  <c r="CD41" i="49"/>
  <c r="AZ15" i="48"/>
  <c r="BA15" i="48" s="1"/>
  <c r="BB15" i="48" s="1"/>
  <c r="BC15" i="48" s="1"/>
  <c r="AZ40" i="48"/>
  <c r="BA40" i="48" s="1"/>
  <c r="AZ22" i="48"/>
  <c r="BA22" i="48" s="1"/>
  <c r="BB22" i="48" s="1"/>
  <c r="BC22" i="48" s="1"/>
  <c r="AY22" i="48"/>
  <c r="BD32" i="48"/>
  <c r="BD16" i="48"/>
  <c r="BD27" i="48"/>
  <c r="AY16" i="48"/>
  <c r="AZ27" i="48"/>
  <c r="BA27" i="48" s="1"/>
  <c r="AY21" i="48"/>
  <c r="AY15" i="48"/>
  <c r="BN17" i="48"/>
  <c r="BO17" i="48" s="1"/>
  <c r="BN33" i="48"/>
  <c r="BO33" i="48" s="1"/>
  <c r="BN21" i="48"/>
  <c r="BO21" i="48" s="1"/>
  <c r="AS40" i="49"/>
  <c r="CD40" i="49"/>
  <c r="I15" i="51"/>
  <c r="I22" i="51"/>
  <c r="AS41" i="51"/>
  <c r="CD41" i="51"/>
  <c r="BG43" i="51"/>
  <c r="BN29" i="52"/>
  <c r="BO29" i="52" s="1"/>
  <c r="BU41" i="53"/>
  <c r="CF41" i="53"/>
  <c r="AL17" i="54"/>
  <c r="AM17" i="54" s="1"/>
  <c r="AL15" i="54"/>
  <c r="AM15" i="54" s="1"/>
  <c r="AL20" i="54"/>
  <c r="AM20" i="54" s="1"/>
  <c r="AZ40" i="55"/>
  <c r="BA40" i="55" s="1"/>
  <c r="BG39" i="51"/>
  <c r="CD43" i="49"/>
  <c r="AS43" i="49"/>
  <c r="AE41" i="49"/>
  <c r="CC41" i="49"/>
  <c r="X31" i="49"/>
  <c r="Y31" i="49" s="1"/>
  <c r="X19" i="49"/>
  <c r="Y19" i="49" s="1"/>
  <c r="X18" i="49"/>
  <c r="Y18" i="49" s="1"/>
  <c r="BM29" i="49"/>
  <c r="BM16" i="49"/>
  <c r="BR35" i="49"/>
  <c r="BM23" i="49"/>
  <c r="BR29" i="49"/>
  <c r="BR30" i="49"/>
  <c r="N24" i="50"/>
  <c r="I15" i="50"/>
  <c r="I18" i="50"/>
  <c r="J33" i="51"/>
  <c r="K33" i="51" s="1"/>
  <c r="J22" i="51"/>
  <c r="K22" i="51" s="1"/>
  <c r="J40" i="51"/>
  <c r="K40" i="51" s="1"/>
  <c r="J30" i="51"/>
  <c r="K30" i="51" s="1"/>
  <c r="J17" i="51"/>
  <c r="K17" i="51" s="1"/>
  <c r="J21" i="51"/>
  <c r="K21" i="51" s="1"/>
  <c r="BR29" i="52"/>
  <c r="W39" i="54"/>
  <c r="BG39" i="55"/>
  <c r="BG41" i="54"/>
  <c r="AY21" i="47"/>
  <c r="AZ33" i="47"/>
  <c r="BA33" i="47" s="1"/>
  <c r="AY18" i="53"/>
  <c r="BD28" i="53"/>
  <c r="AZ20" i="54"/>
  <c r="BA20" i="54" s="1"/>
  <c r="AZ35" i="54"/>
  <c r="BA35" i="54" s="1"/>
  <c r="AZ21" i="47"/>
  <c r="BA21" i="47" s="1"/>
  <c r="BB21" i="47" s="1"/>
  <c r="BC21" i="47" s="1"/>
  <c r="BR19" i="50"/>
  <c r="AY42" i="50"/>
  <c r="BN15" i="49"/>
  <c r="BO15" i="49" s="1"/>
  <c r="BR18" i="50"/>
  <c r="BN23" i="50"/>
  <c r="BO23" i="50" s="1"/>
  <c r="BP23" i="50" s="1"/>
  <c r="BQ23" i="50" s="1"/>
  <c r="N16" i="52"/>
  <c r="W22" i="52"/>
  <c r="I28" i="52"/>
  <c r="CF42" i="52"/>
  <c r="AZ17" i="54"/>
  <c r="BA17" i="54" s="1"/>
  <c r="AB33" i="55"/>
  <c r="AL32" i="53"/>
  <c r="AM32" i="53" s="1"/>
  <c r="BN29" i="49"/>
  <c r="BO29" i="49" s="1"/>
  <c r="BP29" i="49" s="1"/>
  <c r="BQ29" i="49" s="1"/>
  <c r="AY21" i="53"/>
  <c r="AZ42" i="54"/>
  <c r="BA42" i="54" s="1"/>
  <c r="AZ43" i="54"/>
  <c r="BA43" i="54" s="1"/>
  <c r="BU41" i="49"/>
  <c r="Q42" i="53"/>
  <c r="BR32" i="54"/>
  <c r="AZ18" i="50"/>
  <c r="BA18" i="50" s="1"/>
  <c r="AY41" i="50"/>
  <c r="AK24" i="51"/>
  <c r="AL18" i="52"/>
  <c r="AM18" i="52" s="1"/>
  <c r="BN18" i="53"/>
  <c r="BO18" i="53" s="1"/>
  <c r="AE41" i="53"/>
  <c r="AZ24" i="54"/>
  <c r="BA24" i="54" s="1"/>
  <c r="BG43" i="54"/>
  <c r="Q42" i="55"/>
  <c r="BD21" i="47"/>
  <c r="Q43" i="47"/>
  <c r="I22" i="48"/>
  <c r="AL42" i="48"/>
  <c r="AM42" i="48" s="1"/>
  <c r="BU43" i="49"/>
  <c r="BR30" i="50"/>
  <c r="BD31" i="51"/>
  <c r="Q41" i="51"/>
  <c r="X22" i="52"/>
  <c r="Y22" i="52" s="1"/>
  <c r="Z22" i="52" s="1"/>
  <c r="AA22" i="52" s="1"/>
  <c r="J28" i="52"/>
  <c r="K28" i="52" s="1"/>
  <c r="L28" i="52" s="1"/>
  <c r="M28" i="52" s="1"/>
  <c r="AL31" i="52"/>
  <c r="AM31" i="52" s="1"/>
  <c r="AL23" i="53"/>
  <c r="AM23" i="53" s="1"/>
  <c r="BN29" i="53"/>
  <c r="BO29" i="53" s="1"/>
  <c r="AZ34" i="53"/>
  <c r="BA34" i="53" s="1"/>
  <c r="AZ36" i="54"/>
  <c r="BA36" i="54" s="1"/>
  <c r="CF39" i="54"/>
  <c r="I32" i="55"/>
  <c r="Q39" i="53"/>
  <c r="AY18" i="47"/>
  <c r="AZ22" i="47"/>
  <c r="BA22" i="47" s="1"/>
  <c r="X18" i="51"/>
  <c r="Y18" i="51" s="1"/>
  <c r="X39" i="51"/>
  <c r="Y39" i="51" s="1"/>
  <c r="AZ15" i="53"/>
  <c r="BA15" i="53" s="1"/>
  <c r="AZ27" i="54"/>
  <c r="BA27" i="54" s="1"/>
  <c r="AZ18" i="47"/>
  <c r="BA18" i="47" s="1"/>
  <c r="BB18" i="47" s="1"/>
  <c r="BC18" i="47" s="1"/>
  <c r="AE43" i="48"/>
  <c r="BN19" i="49"/>
  <c r="BO19" i="49" s="1"/>
  <c r="AP18" i="51"/>
  <c r="BD15" i="53"/>
  <c r="AZ19" i="53"/>
  <c r="BA19" i="53" s="1"/>
  <c r="BN23" i="53"/>
  <c r="BO23" i="53" s="1"/>
  <c r="AS41" i="53"/>
  <c r="AZ15" i="54"/>
  <c r="BA15" i="54" s="1"/>
  <c r="BB15" i="54" s="1"/>
  <c r="BC15" i="54" s="1"/>
  <c r="AZ18" i="54"/>
  <c r="BA18" i="54" s="1"/>
  <c r="AB23" i="55"/>
  <c r="BM18" i="47"/>
  <c r="AZ35" i="47"/>
  <c r="BA35" i="47" s="1"/>
  <c r="BD21" i="48"/>
  <c r="AY29" i="48"/>
  <c r="AY15" i="50"/>
  <c r="AL23" i="52"/>
  <c r="AM23" i="52" s="1"/>
  <c r="J32" i="52"/>
  <c r="K32" i="52" s="1"/>
  <c r="X43" i="52"/>
  <c r="Y43" i="52" s="1"/>
  <c r="BD19" i="53"/>
  <c r="BN30" i="53"/>
  <c r="BO30" i="53" s="1"/>
  <c r="AZ21" i="54"/>
  <c r="BA21" i="54" s="1"/>
  <c r="AZ32" i="54"/>
  <c r="BA32" i="54" s="1"/>
  <c r="AE41" i="55"/>
  <c r="BN24" i="48"/>
  <c r="BO24" i="48" s="1"/>
  <c r="AB31" i="48"/>
  <c r="AL39" i="48"/>
  <c r="AM39" i="48" s="1"/>
  <c r="AZ43" i="52"/>
  <c r="BA43" i="52" s="1"/>
  <c r="BB43" i="52" s="1"/>
  <c r="BC43" i="52" s="1"/>
  <c r="X43" i="53"/>
  <c r="Y43" i="53" s="1"/>
  <c r="W29" i="53"/>
  <c r="W27" i="53"/>
  <c r="W19" i="53"/>
  <c r="X34" i="53"/>
  <c r="Y34" i="53" s="1"/>
  <c r="Z34" i="53" s="1"/>
  <c r="AA34" i="53" s="1"/>
  <c r="W34" i="53"/>
  <c r="X22" i="53"/>
  <c r="Y22" i="53" s="1"/>
  <c r="W22" i="53"/>
  <c r="X35" i="53"/>
  <c r="Y35" i="53" s="1"/>
  <c r="X17" i="53"/>
  <c r="Y17" i="53" s="1"/>
  <c r="W23" i="53"/>
  <c r="W17" i="53"/>
  <c r="X33" i="53"/>
  <c r="Y33" i="53" s="1"/>
  <c r="BR22" i="47"/>
  <c r="BM17" i="47"/>
  <c r="AL28" i="47"/>
  <c r="AM28" i="47" s="1"/>
  <c r="AL28" i="48"/>
  <c r="AM28" i="48" s="1"/>
  <c r="BN17" i="47"/>
  <c r="BO17" i="47" s="1"/>
  <c r="AZ32" i="47"/>
  <c r="BA32" i="47" s="1"/>
  <c r="AK17" i="48"/>
  <c r="BU42" i="48"/>
  <c r="CF42" i="48"/>
  <c r="BR21" i="49"/>
  <c r="BD27" i="50"/>
  <c r="AZ23" i="50"/>
  <c r="BA23" i="50" s="1"/>
  <c r="BD21" i="50"/>
  <c r="AZ33" i="50"/>
  <c r="BA33" i="50" s="1"/>
  <c r="BD29" i="50"/>
  <c r="AY27" i="50"/>
  <c r="AZ21" i="50"/>
  <c r="BA21" i="50" s="1"/>
  <c r="BB21" i="50" s="1"/>
  <c r="BC21" i="50" s="1"/>
  <c r="AZ30" i="50"/>
  <c r="BA30" i="50" s="1"/>
  <c r="AZ19" i="50"/>
  <c r="BA19" i="50" s="1"/>
  <c r="BB19" i="50" s="1"/>
  <c r="BC19" i="50" s="1"/>
  <c r="BD22" i="50"/>
  <c r="CB41" i="50"/>
  <c r="Q41" i="50"/>
  <c r="BM30" i="51"/>
  <c r="BR32" i="51"/>
  <c r="BR16" i="51"/>
  <c r="BR34" i="51"/>
  <c r="BM17" i="51"/>
  <c r="AS39" i="52"/>
  <c r="AP34" i="53"/>
  <c r="AK16" i="53"/>
  <c r="AN16" i="53" s="1"/>
  <c r="AO16" i="53" s="1"/>
  <c r="AP23" i="53"/>
  <c r="AK20" i="53"/>
  <c r="CF42" i="53"/>
  <c r="BU42" i="53"/>
  <c r="AL16" i="47"/>
  <c r="AM16" i="47" s="1"/>
  <c r="I19" i="47"/>
  <c r="BD28" i="47"/>
  <c r="AL34" i="47"/>
  <c r="AM34" i="47" s="1"/>
  <c r="BM39" i="47"/>
  <c r="I16" i="48"/>
  <c r="X21" i="48"/>
  <c r="Y21" i="48" s="1"/>
  <c r="BM28" i="48"/>
  <c r="Q40" i="48"/>
  <c r="J32" i="49"/>
  <c r="K32" i="49" s="1"/>
  <c r="J28" i="49"/>
  <c r="K28" i="49" s="1"/>
  <c r="J15" i="49"/>
  <c r="K15" i="49" s="1"/>
  <c r="N16" i="49"/>
  <c r="AP16" i="47"/>
  <c r="J19" i="47"/>
  <c r="K19" i="47" s="1"/>
  <c r="BM34" i="47"/>
  <c r="J16" i="48"/>
  <c r="K16" i="48" s="1"/>
  <c r="AL17" i="48"/>
  <c r="AM17" i="48" s="1"/>
  <c r="AN17" i="48" s="1"/>
  <c r="AO17" i="48" s="1"/>
  <c r="AB21" i="48"/>
  <c r="BN28" i="48"/>
  <c r="BO28" i="48" s="1"/>
  <c r="BP28" i="48" s="1"/>
  <c r="BQ28" i="48" s="1"/>
  <c r="AB35" i="48"/>
  <c r="AZ43" i="48"/>
  <c r="BA43" i="48" s="1"/>
  <c r="W33" i="49"/>
  <c r="AB23" i="49"/>
  <c r="W16" i="49"/>
  <c r="Q40" i="49"/>
  <c r="Q41" i="49"/>
  <c r="BM23" i="50"/>
  <c r="I17" i="50"/>
  <c r="BU42" i="50"/>
  <c r="BN30" i="51"/>
  <c r="BO30" i="51" s="1"/>
  <c r="BP30" i="51" s="1"/>
  <c r="BQ30" i="51" s="1"/>
  <c r="BN35" i="51"/>
  <c r="BO35" i="51" s="1"/>
  <c r="BN18" i="51"/>
  <c r="BO18" i="51" s="1"/>
  <c r="BN27" i="51"/>
  <c r="BO27" i="51" s="1"/>
  <c r="BN29" i="51"/>
  <c r="BO29" i="51" s="1"/>
  <c r="BN21" i="51"/>
  <c r="BO21" i="51" s="1"/>
  <c r="AP17" i="51"/>
  <c r="W35" i="51"/>
  <c r="CE41" i="52"/>
  <c r="BG41" i="52"/>
  <c r="BG43" i="52"/>
  <c r="CE43" i="52"/>
  <c r="AP29" i="53"/>
  <c r="AL39" i="47"/>
  <c r="AM39" i="47" s="1"/>
  <c r="AP20" i="48"/>
  <c r="J16" i="47"/>
  <c r="K16" i="47" s="1"/>
  <c r="BR29" i="47"/>
  <c r="W40" i="47"/>
  <c r="Z40" i="47" s="1"/>
  <c r="AA40" i="47" s="1"/>
  <c r="AL29" i="51"/>
  <c r="AM29" i="51" s="1"/>
  <c r="AL15" i="51"/>
  <c r="AM15" i="51" s="1"/>
  <c r="AL33" i="51"/>
  <c r="AM33" i="51" s="1"/>
  <c r="AL17" i="51"/>
  <c r="AM17" i="51" s="1"/>
  <c r="AL18" i="51"/>
  <c r="AM18" i="51" s="1"/>
  <c r="AL20" i="51"/>
  <c r="AM20" i="51" s="1"/>
  <c r="AL19" i="51"/>
  <c r="AM19" i="51" s="1"/>
  <c r="AK24" i="47"/>
  <c r="J20" i="53"/>
  <c r="K20" i="53" s="1"/>
  <c r="AE40" i="55"/>
  <c r="CC40" i="55"/>
  <c r="AN15" i="48"/>
  <c r="AO15" i="48" s="1"/>
  <c r="CB40" i="52"/>
  <c r="Q40" i="52"/>
  <c r="AP18" i="48"/>
  <c r="BD17" i="47"/>
  <c r="AK16" i="47"/>
  <c r="BR20" i="47"/>
  <c r="AL24" i="47"/>
  <c r="AM24" i="47" s="1"/>
  <c r="AY32" i="47"/>
  <c r="AK34" i="47"/>
  <c r="I42" i="47"/>
  <c r="BU42" i="47"/>
  <c r="BD16" i="47"/>
  <c r="AY19" i="47"/>
  <c r="N23" i="47"/>
  <c r="AY41" i="47"/>
  <c r="I15" i="48"/>
  <c r="N16" i="48"/>
  <c r="AP17" i="48"/>
  <c r="W19" i="48"/>
  <c r="Z19" i="48" s="1"/>
  <c r="AA19" i="48" s="1"/>
  <c r="W31" i="51"/>
  <c r="AL40" i="51"/>
  <c r="AM40" i="51" s="1"/>
  <c r="AK15" i="47"/>
  <c r="BM16" i="47"/>
  <c r="AZ19" i="47"/>
  <c r="BA19" i="47" s="1"/>
  <c r="BB19" i="47" s="1"/>
  <c r="BC19" i="47" s="1"/>
  <c r="J27" i="47"/>
  <c r="K27" i="47" s="1"/>
  <c r="L27" i="47" s="1"/>
  <c r="M27" i="47" s="1"/>
  <c r="BN30" i="47"/>
  <c r="BO30" i="47" s="1"/>
  <c r="BP30" i="47" s="1"/>
  <c r="BQ30" i="47" s="1"/>
  <c r="CD42" i="47"/>
  <c r="J15" i="48"/>
  <c r="K15" i="48" s="1"/>
  <c r="AK16" i="48"/>
  <c r="BD17" i="48"/>
  <c r="AZ21" i="48"/>
  <c r="BA21" i="48" s="1"/>
  <c r="I32" i="48"/>
  <c r="BN16" i="49"/>
  <c r="BO16" i="49" s="1"/>
  <c r="BP16" i="49" s="1"/>
  <c r="BQ16" i="49" s="1"/>
  <c r="J22" i="49"/>
  <c r="K22" i="49" s="1"/>
  <c r="AL28" i="49"/>
  <c r="AM28" i="49" s="1"/>
  <c r="BM35" i="49"/>
  <c r="BP35" i="49" s="1"/>
  <c r="BQ35" i="49" s="1"/>
  <c r="BW43" i="49"/>
  <c r="AY31" i="50"/>
  <c r="AE40" i="50"/>
  <c r="CC41" i="50"/>
  <c r="AE41" i="50"/>
  <c r="BW42" i="50"/>
  <c r="AL41" i="51"/>
  <c r="AM41" i="51" s="1"/>
  <c r="CF41" i="52"/>
  <c r="BU41" i="52"/>
  <c r="AP17" i="47"/>
  <c r="W24" i="47"/>
  <c r="BG41" i="48"/>
  <c r="CE41" i="48"/>
  <c r="Z39" i="51"/>
  <c r="AA39" i="51" s="1"/>
  <c r="BN20" i="47"/>
  <c r="BO20" i="47" s="1"/>
  <c r="AK28" i="47"/>
  <c r="BM36" i="47"/>
  <c r="J15" i="47"/>
  <c r="K15" i="47" s="1"/>
  <c r="L15" i="47" s="1"/>
  <c r="M15" i="47" s="1"/>
  <c r="BR17" i="47"/>
  <c r="BM30" i="47"/>
  <c r="BN34" i="47"/>
  <c r="BO34" i="47" s="1"/>
  <c r="AP35" i="48"/>
  <c r="BN28" i="50"/>
  <c r="BO28" i="50" s="1"/>
  <c r="BR17" i="50"/>
  <c r="BR31" i="50"/>
  <c r="N28" i="50"/>
  <c r="I31" i="47"/>
  <c r="AL15" i="47"/>
  <c r="AM15" i="47" s="1"/>
  <c r="AN15" i="47" s="1"/>
  <c r="AO15" i="47" s="1"/>
  <c r="BN16" i="47"/>
  <c r="BO16" i="47" s="1"/>
  <c r="BD19" i="47"/>
  <c r="W21" i="47"/>
  <c r="AL23" i="47"/>
  <c r="AM23" i="47" s="1"/>
  <c r="AN23" i="47" s="1"/>
  <c r="AO23" i="47" s="1"/>
  <c r="AZ27" i="47"/>
  <c r="BA27" i="47" s="1"/>
  <c r="I33" i="47"/>
  <c r="AL16" i="48"/>
  <c r="AM16" i="48" s="1"/>
  <c r="BD19" i="48"/>
  <c r="AK23" i="48"/>
  <c r="AL32" i="48"/>
  <c r="AM32" i="48" s="1"/>
  <c r="AL34" i="49"/>
  <c r="AM34" i="49" s="1"/>
  <c r="AL33" i="49"/>
  <c r="AM33" i="49" s="1"/>
  <c r="AL16" i="49"/>
  <c r="AM16" i="49" s="1"/>
  <c r="AL29" i="49"/>
  <c r="AM29" i="49" s="1"/>
  <c r="AL24" i="49"/>
  <c r="AM24" i="49" s="1"/>
  <c r="AL41" i="49"/>
  <c r="AM41" i="49" s="1"/>
  <c r="AL15" i="49"/>
  <c r="AM15" i="49" s="1"/>
  <c r="BR16" i="49"/>
  <c r="AL19" i="49"/>
  <c r="AM19" i="49" s="1"/>
  <c r="AL22" i="49"/>
  <c r="AM22" i="49" s="1"/>
  <c r="BN17" i="50"/>
  <c r="BO17" i="50" s="1"/>
  <c r="I20" i="50"/>
  <c r="J23" i="50"/>
  <c r="K23" i="50" s="1"/>
  <c r="BD31" i="50"/>
  <c r="BD34" i="50"/>
  <c r="AP21" i="51"/>
  <c r="AS40" i="51"/>
  <c r="CD40" i="51"/>
  <c r="AK40" i="52"/>
  <c r="AK41" i="52"/>
  <c r="AP33" i="52"/>
  <c r="AK28" i="52"/>
  <c r="AK31" i="52"/>
  <c r="AP24" i="52"/>
  <c r="AP20" i="52"/>
  <c r="AP36" i="52"/>
  <c r="AK29" i="52"/>
  <c r="AK30" i="52"/>
  <c r="AK39" i="52"/>
  <c r="AP27" i="52"/>
  <c r="AP23" i="52"/>
  <c r="AK16" i="52"/>
  <c r="AP32" i="52"/>
  <c r="BM36" i="53"/>
  <c r="BR22" i="53"/>
  <c r="BR23" i="53"/>
  <c r="BM16" i="53"/>
  <c r="BM20" i="53"/>
  <c r="BP20" i="53" s="1"/>
  <c r="BQ20" i="53" s="1"/>
  <c r="BR17" i="53"/>
  <c r="BM41" i="53"/>
  <c r="BM17" i="53"/>
  <c r="BP17" i="53" s="1"/>
  <c r="BQ17" i="53" s="1"/>
  <c r="BR28" i="53"/>
  <c r="BR24" i="53"/>
  <c r="BR18" i="53"/>
  <c r="BR31" i="53"/>
  <c r="BR29" i="53"/>
  <c r="I24" i="53"/>
  <c r="AB33" i="53"/>
  <c r="W41" i="53"/>
  <c r="J42" i="53"/>
  <c r="K42" i="53" s="1"/>
  <c r="W29" i="47"/>
  <c r="AK33" i="47"/>
  <c r="N31" i="48"/>
  <c r="N32" i="48"/>
  <c r="N15" i="48"/>
  <c r="CD40" i="48"/>
  <c r="CG40" i="48" s="1"/>
  <c r="AS40" i="48"/>
  <c r="BD18" i="52"/>
  <c r="J24" i="53"/>
  <c r="K24" i="53" s="1"/>
  <c r="AY41" i="54"/>
  <c r="BD23" i="54"/>
  <c r="BD27" i="54"/>
  <c r="BD16" i="54"/>
  <c r="AY29" i="54"/>
  <c r="AY15" i="54"/>
  <c r="BD19" i="54"/>
  <c r="AY16" i="54"/>
  <c r="BB16" i="54" s="1"/>
  <c r="BC16" i="54" s="1"/>
  <c r="BB34" i="54"/>
  <c r="BC34" i="54" s="1"/>
  <c r="BD30" i="54"/>
  <c r="BD17" i="54"/>
  <c r="AY24" i="54"/>
  <c r="BB24" i="54" s="1"/>
  <c r="BC24" i="54" s="1"/>
  <c r="AY34" i="54"/>
  <c r="AY22" i="54"/>
  <c r="BB22" i="54" s="1"/>
  <c r="BC22" i="54" s="1"/>
  <c r="AY17" i="54"/>
  <c r="AY28" i="54"/>
  <c r="BD36" i="54"/>
  <c r="BD18" i="54"/>
  <c r="BB15" i="47"/>
  <c r="BC15" i="47" s="1"/>
  <c r="AP18" i="47"/>
  <c r="BB23" i="47"/>
  <c r="BC23" i="47" s="1"/>
  <c r="AL33" i="47"/>
  <c r="AM33" i="47" s="1"/>
  <c r="J32" i="48"/>
  <c r="K32" i="48" s="1"/>
  <c r="J30" i="48"/>
  <c r="K30" i="48" s="1"/>
  <c r="AP27" i="48"/>
  <c r="J36" i="48"/>
  <c r="K36" i="48" s="1"/>
  <c r="BW43" i="48"/>
  <c r="BU43" i="48"/>
  <c r="CB43" i="49"/>
  <c r="AS39" i="50"/>
  <c r="CD39" i="50"/>
  <c r="AL36" i="51"/>
  <c r="AM36" i="51" s="1"/>
  <c r="AY42" i="52"/>
  <c r="AY43" i="52"/>
  <c r="BD15" i="52"/>
  <c r="AY22" i="52"/>
  <c r="AY19" i="52"/>
  <c r="AY15" i="52"/>
  <c r="AY24" i="52"/>
  <c r="AY16" i="52"/>
  <c r="BD36" i="52"/>
  <c r="AY36" i="52"/>
  <c r="BD34" i="52"/>
  <c r="AY17" i="52"/>
  <c r="AY23" i="52"/>
  <c r="BR18" i="55"/>
  <c r="AK42" i="47"/>
  <c r="W29" i="48"/>
  <c r="AB30" i="48"/>
  <c r="W40" i="48"/>
  <c r="AB15" i="48"/>
  <c r="AS39" i="54"/>
  <c r="CD39" i="54"/>
  <c r="BN31" i="55"/>
  <c r="BO31" i="55" s="1"/>
  <c r="BR30" i="55"/>
  <c r="BN23" i="55"/>
  <c r="BO23" i="55" s="1"/>
  <c r="BG41" i="51"/>
  <c r="CE41" i="51"/>
  <c r="AZ35" i="52"/>
  <c r="BA35" i="52" s="1"/>
  <c r="AZ19" i="52"/>
  <c r="BA19" i="52" s="1"/>
  <c r="AZ15" i="52"/>
  <c r="BA15" i="52" s="1"/>
  <c r="BB15" i="52" s="1"/>
  <c r="BC15" i="52" s="1"/>
  <c r="AZ40" i="52"/>
  <c r="BA40" i="52" s="1"/>
  <c r="AZ34" i="52"/>
  <c r="BA34" i="52" s="1"/>
  <c r="AK41" i="47"/>
  <c r="BM15" i="47"/>
  <c r="BR21" i="47"/>
  <c r="AL29" i="47"/>
  <c r="AM29" i="47" s="1"/>
  <c r="AN29" i="47" s="1"/>
  <c r="AO29" i="47" s="1"/>
  <c r="AY31" i="47"/>
  <c r="BB31" i="47" s="1"/>
  <c r="BC31" i="47" s="1"/>
  <c r="BN35" i="47"/>
  <c r="BO35" i="47" s="1"/>
  <c r="BP35" i="47" s="1"/>
  <c r="BQ35" i="47" s="1"/>
  <c r="AK39" i="47"/>
  <c r="X43" i="48"/>
  <c r="Y43" i="48" s="1"/>
  <c r="Z43" i="48" s="1"/>
  <c r="AA43" i="48" s="1"/>
  <c r="X35" i="48"/>
  <c r="Y35" i="48" s="1"/>
  <c r="X29" i="48"/>
  <c r="Y29" i="48" s="1"/>
  <c r="AB20" i="48"/>
  <c r="BU39" i="48"/>
  <c r="BN20" i="49"/>
  <c r="BO20" i="49" s="1"/>
  <c r="BN21" i="49"/>
  <c r="BO21" i="49" s="1"/>
  <c r="BN17" i="49"/>
  <c r="BO17" i="49" s="1"/>
  <c r="BB15" i="50"/>
  <c r="BC15" i="50" s="1"/>
  <c r="CE40" i="50"/>
  <c r="BG40" i="50"/>
  <c r="CE42" i="51"/>
  <c r="CG42" i="51" s="1"/>
  <c r="BG42" i="51"/>
  <c r="AP29" i="47"/>
  <c r="BN18" i="47"/>
  <c r="BO18" i="47" s="1"/>
  <c r="BP18" i="47" s="1"/>
  <c r="BQ18" i="47" s="1"/>
  <c r="BD31" i="47"/>
  <c r="BU41" i="47"/>
  <c r="BW43" i="47"/>
  <c r="AL31" i="48"/>
  <c r="AM31" i="48" s="1"/>
  <c r="AN31" i="48" s="1"/>
  <c r="AO31" i="48" s="1"/>
  <c r="AL33" i="48"/>
  <c r="AM33" i="48" s="1"/>
  <c r="BR20" i="48"/>
  <c r="BG40" i="48"/>
  <c r="BU39" i="49"/>
  <c r="BY39" i="49" s="1"/>
  <c r="AB22" i="51"/>
  <c r="W28" i="51"/>
  <c r="AB23" i="51"/>
  <c r="W23" i="51"/>
  <c r="AB16" i="51"/>
  <c r="AB36" i="51"/>
  <c r="W29" i="51"/>
  <c r="CB39" i="51"/>
  <c r="Q39" i="51"/>
  <c r="BW41" i="51"/>
  <c r="CC42" i="52"/>
  <c r="AE42" i="52"/>
  <c r="J20" i="47"/>
  <c r="K20" i="47" s="1"/>
  <c r="AK31" i="48"/>
  <c r="AK42" i="48"/>
  <c r="AP28" i="48"/>
  <c r="AK33" i="48"/>
  <c r="W43" i="48"/>
  <c r="BM29" i="47"/>
  <c r="W18" i="48"/>
  <c r="J22" i="48"/>
  <c r="K22" i="48" s="1"/>
  <c r="AS42" i="48"/>
  <c r="J33" i="50"/>
  <c r="K33" i="50" s="1"/>
  <c r="J16" i="50"/>
  <c r="K16" i="50" s="1"/>
  <c r="L16" i="50" s="1"/>
  <c r="M16" i="50" s="1"/>
  <c r="J36" i="50"/>
  <c r="K36" i="50" s="1"/>
  <c r="J17" i="50"/>
  <c r="K17" i="50" s="1"/>
  <c r="J42" i="50"/>
  <c r="K42" i="50" s="1"/>
  <c r="AK17" i="47"/>
  <c r="I24" i="47"/>
  <c r="J28" i="47"/>
  <c r="K28" i="47" s="1"/>
  <c r="BN29" i="47"/>
  <c r="BO29" i="47" s="1"/>
  <c r="BP29" i="47" s="1"/>
  <c r="BQ29" i="47" s="1"/>
  <c r="BN31" i="47"/>
  <c r="BO31" i="47" s="1"/>
  <c r="AY35" i="48"/>
  <c r="AY36" i="48"/>
  <c r="BB36" i="48" s="1"/>
  <c r="BC36" i="48" s="1"/>
  <c r="BD31" i="48"/>
  <c r="AY40" i="48"/>
  <c r="BB40" i="48" s="1"/>
  <c r="BC40" i="48" s="1"/>
  <c r="AY43" i="48"/>
  <c r="BD36" i="48"/>
  <c r="AY34" i="48"/>
  <c r="AY32" i="48"/>
  <c r="J17" i="48"/>
  <c r="K17" i="48" s="1"/>
  <c r="X18" i="48"/>
  <c r="Y18" i="48" s="1"/>
  <c r="AK22" i="48"/>
  <c r="N24" i="48"/>
  <c r="BR30" i="48"/>
  <c r="AY41" i="48"/>
  <c r="BM20" i="49"/>
  <c r="W15" i="50"/>
  <c r="W16" i="50"/>
  <c r="BD32" i="50"/>
  <c r="AZ42" i="50"/>
  <c r="BA42" i="50" s="1"/>
  <c r="BB42" i="50" s="1"/>
  <c r="BC42" i="50" s="1"/>
  <c r="AL16" i="51"/>
  <c r="AM16" i="51" s="1"/>
  <c r="AB19" i="51"/>
  <c r="BR29" i="51"/>
  <c r="W35" i="53"/>
  <c r="N20" i="47"/>
  <c r="CD41" i="48"/>
  <c r="AS41" i="48"/>
  <c r="BG41" i="49"/>
  <c r="CF40" i="50"/>
  <c r="CG40" i="50" s="1"/>
  <c r="BU40" i="50"/>
  <c r="BR32" i="47"/>
  <c r="AL17" i="47"/>
  <c r="AM17" i="47" s="1"/>
  <c r="AN17" i="47" s="1"/>
  <c r="AO17" i="47" s="1"/>
  <c r="BR18" i="47"/>
  <c r="AP20" i="47"/>
  <c r="AP36" i="47"/>
  <c r="AZ35" i="48"/>
  <c r="BA35" i="48" s="1"/>
  <c r="AZ31" i="48"/>
  <c r="BA31" i="48" s="1"/>
  <c r="AZ29" i="48"/>
  <c r="BA29" i="48" s="1"/>
  <c r="AZ41" i="48"/>
  <c r="BA41" i="48" s="1"/>
  <c r="AZ30" i="48"/>
  <c r="BA30" i="48" s="1"/>
  <c r="BB30" i="48" s="1"/>
  <c r="BC30" i="48" s="1"/>
  <c r="BD15" i="48"/>
  <c r="N17" i="48"/>
  <c r="AL18" i="48"/>
  <c r="AM18" i="48" s="1"/>
  <c r="AL22" i="48"/>
  <c r="AM22" i="48" s="1"/>
  <c r="AB21" i="50"/>
  <c r="X19" i="50"/>
  <c r="Y19" i="50" s="1"/>
  <c r="BM16" i="50"/>
  <c r="BP16" i="50" s="1"/>
  <c r="BQ16" i="50" s="1"/>
  <c r="CD43" i="50"/>
  <c r="AS43" i="50"/>
  <c r="AP32" i="51"/>
  <c r="AP33" i="51"/>
  <c r="AK23" i="51"/>
  <c r="AP30" i="51"/>
  <c r="AK18" i="51"/>
  <c r="AK29" i="51"/>
  <c r="W39" i="51"/>
  <c r="CF40" i="51"/>
  <c r="I31" i="53"/>
  <c r="N17" i="47"/>
  <c r="AY34" i="52"/>
  <c r="J31" i="53"/>
  <c r="K31" i="53" s="1"/>
  <c r="I19" i="53"/>
  <c r="J15" i="53"/>
  <c r="K15" i="53" s="1"/>
  <c r="J40" i="53"/>
  <c r="K40" i="53" s="1"/>
  <c r="J16" i="53"/>
  <c r="K16" i="53" s="1"/>
  <c r="W28" i="48"/>
  <c r="AY43" i="47"/>
  <c r="BN41" i="48"/>
  <c r="BO41" i="48" s="1"/>
  <c r="BN29" i="48"/>
  <c r="BO29" i="48" s="1"/>
  <c r="BN42" i="48"/>
  <c r="BO42" i="48" s="1"/>
  <c r="BN35" i="48"/>
  <c r="BO35" i="48" s="1"/>
  <c r="I21" i="48"/>
  <c r="AP24" i="48"/>
  <c r="AK28" i="48"/>
  <c r="X31" i="48"/>
  <c r="Y31" i="48" s="1"/>
  <c r="Z31" i="48" s="1"/>
  <c r="AA31" i="48" s="1"/>
  <c r="AP34" i="48"/>
  <c r="BN42" i="49"/>
  <c r="BO42" i="49" s="1"/>
  <c r="J19" i="50"/>
  <c r="K19" i="50" s="1"/>
  <c r="J22" i="50"/>
  <c r="K22" i="50" s="1"/>
  <c r="J41" i="50"/>
  <c r="K41" i="50" s="1"/>
  <c r="BW41" i="50"/>
  <c r="W20" i="51"/>
  <c r="AP34" i="51"/>
  <c r="CD43" i="51"/>
  <c r="I23" i="53"/>
  <c r="CE42" i="53"/>
  <c r="BG42" i="53"/>
  <c r="N15" i="49"/>
  <c r="X17" i="49"/>
  <c r="Y17" i="49" s="1"/>
  <c r="BD16" i="50"/>
  <c r="BD19" i="50"/>
  <c r="I30" i="50"/>
  <c r="I32" i="50"/>
  <c r="BN15" i="52"/>
  <c r="BO15" i="52" s="1"/>
  <c r="BP15" i="52" s="1"/>
  <c r="BQ15" i="52" s="1"/>
  <c r="X18" i="52"/>
  <c r="Y18" i="52" s="1"/>
  <c r="Z18" i="52" s="1"/>
  <c r="AA18" i="52" s="1"/>
  <c r="BR19" i="52"/>
  <c r="AL21" i="52"/>
  <c r="AM21" i="52" s="1"/>
  <c r="I30" i="52"/>
  <c r="L30" i="52" s="1"/>
  <c r="M30" i="52" s="1"/>
  <c r="AB35" i="52"/>
  <c r="J43" i="52"/>
  <c r="K43" i="52" s="1"/>
  <c r="W43" i="53"/>
  <c r="W18" i="53"/>
  <c r="Z18" i="53" s="1"/>
  <c r="AA18" i="53" s="1"/>
  <c r="W21" i="53"/>
  <c r="AZ29" i="53"/>
  <c r="BA29" i="53" s="1"/>
  <c r="AL31" i="53"/>
  <c r="AM31" i="53" s="1"/>
  <c r="BD34" i="53"/>
  <c r="AZ36" i="53"/>
  <c r="BA36" i="53" s="1"/>
  <c r="I16" i="54"/>
  <c r="N17" i="54"/>
  <c r="J22" i="54"/>
  <c r="K22" i="54" s="1"/>
  <c r="J28" i="54"/>
  <c r="K28" i="54" s="1"/>
  <c r="J30" i="54"/>
  <c r="K30" i="54" s="1"/>
  <c r="AZ39" i="54"/>
  <c r="BA39" i="54" s="1"/>
  <c r="CF41" i="54"/>
  <c r="CG41" i="54" s="1"/>
  <c r="AL16" i="55"/>
  <c r="AM16" i="55" s="1"/>
  <c r="AN16" i="55" s="1"/>
  <c r="AO16" i="55" s="1"/>
  <c r="AP19" i="55"/>
  <c r="AK21" i="55"/>
  <c r="AP23" i="55"/>
  <c r="AP27" i="55"/>
  <c r="BD29" i="55"/>
  <c r="AP31" i="55"/>
  <c r="AK33" i="55"/>
  <c r="AN33" i="55" s="1"/>
  <c r="AO33" i="55" s="1"/>
  <c r="BW39" i="55"/>
  <c r="BR17" i="54"/>
  <c r="W35" i="55"/>
  <c r="Z35" i="55" s="1"/>
  <c r="AA35" i="55" s="1"/>
  <c r="BM17" i="49"/>
  <c r="BM21" i="49"/>
  <c r="BR31" i="49"/>
  <c r="CF42" i="49"/>
  <c r="AL18" i="50"/>
  <c r="AM18" i="50" s="1"/>
  <c r="AL22" i="50"/>
  <c r="AM22" i="50" s="1"/>
  <c r="AL28" i="50"/>
  <c r="AM28" i="50" s="1"/>
  <c r="AY30" i="50"/>
  <c r="BR34" i="50"/>
  <c r="BR36" i="50"/>
  <c r="AY40" i="51"/>
  <c r="I16" i="51"/>
  <c r="BD34" i="51"/>
  <c r="BM24" i="52"/>
  <c r="BP24" i="52" s="1"/>
  <c r="BQ24" i="52" s="1"/>
  <c r="BM18" i="52"/>
  <c r="BN21" i="52"/>
  <c r="BO21" i="52" s="1"/>
  <c r="BP21" i="52" s="1"/>
  <c r="BQ21" i="52" s="1"/>
  <c r="BN35" i="52"/>
  <c r="BO35" i="52" s="1"/>
  <c r="BP35" i="52" s="1"/>
  <c r="BQ35" i="52" s="1"/>
  <c r="AZ18" i="53"/>
  <c r="BA18" i="53" s="1"/>
  <c r="BB18" i="53" s="1"/>
  <c r="BC18" i="53" s="1"/>
  <c r="AZ21" i="53"/>
  <c r="BA21" i="53" s="1"/>
  <c r="BB21" i="53" s="1"/>
  <c r="BC21" i="53" s="1"/>
  <c r="BN31" i="53"/>
  <c r="BO31" i="53" s="1"/>
  <c r="AZ33" i="53"/>
  <c r="BA33" i="53" s="1"/>
  <c r="AY40" i="53"/>
  <c r="N16" i="54"/>
  <c r="X24" i="54"/>
  <c r="Y24" i="54" s="1"/>
  <c r="BB28" i="54"/>
  <c r="BC28" i="54" s="1"/>
  <c r="W32" i="54"/>
  <c r="I39" i="54"/>
  <c r="CB42" i="54"/>
  <c r="X15" i="55"/>
  <c r="Y15" i="55" s="1"/>
  <c r="W18" i="55"/>
  <c r="BD23" i="55"/>
  <c r="BD33" i="55"/>
  <c r="AK41" i="55"/>
  <c r="BY39" i="48"/>
  <c r="AK31" i="49"/>
  <c r="BM19" i="49"/>
  <c r="BP19" i="49" s="1"/>
  <c r="BQ19" i="49" s="1"/>
  <c r="AY18" i="50"/>
  <c r="BB18" i="50" s="1"/>
  <c r="BC18" i="50" s="1"/>
  <c r="J39" i="51"/>
  <c r="K39" i="51" s="1"/>
  <c r="CF41" i="51"/>
  <c r="BN18" i="52"/>
  <c r="BO18" i="52" s="1"/>
  <c r="J20" i="52"/>
  <c r="K20" i="52" s="1"/>
  <c r="BR21" i="52"/>
  <c r="BM27" i="52"/>
  <c r="AL32" i="52"/>
  <c r="AM32" i="52" s="1"/>
  <c r="W34" i="52"/>
  <c r="Z34" i="52" s="1"/>
  <c r="AA34" i="52" s="1"/>
  <c r="CC40" i="52"/>
  <c r="BN41" i="52"/>
  <c r="BO41" i="52" s="1"/>
  <c r="W43" i="52"/>
  <c r="Z43" i="52" s="1"/>
  <c r="AA43" i="52" s="1"/>
  <c r="BD21" i="53"/>
  <c r="AZ40" i="53"/>
  <c r="BA40" i="53" s="1"/>
  <c r="BB40" i="53" s="1"/>
  <c r="BC40" i="53" s="1"/>
  <c r="BW42" i="53"/>
  <c r="X32" i="54"/>
  <c r="Y32" i="54" s="1"/>
  <c r="J39" i="54"/>
  <c r="K39" i="54" s="1"/>
  <c r="CC42" i="54"/>
  <c r="X18" i="55"/>
  <c r="Y18" i="55" s="1"/>
  <c r="AP35" i="55"/>
  <c r="BY39" i="55"/>
  <c r="CC39" i="55"/>
  <c r="BW42" i="55"/>
  <c r="BD24" i="53"/>
  <c r="BD33" i="53"/>
  <c r="BW40" i="55"/>
  <c r="W43" i="55"/>
  <c r="CD39" i="49"/>
  <c r="AL42" i="50"/>
  <c r="AM42" i="50" s="1"/>
  <c r="AN42" i="50" s="1"/>
  <c r="AO42" i="50" s="1"/>
  <c r="X22" i="51"/>
  <c r="Y22" i="51" s="1"/>
  <c r="AZ27" i="51"/>
  <c r="BA27" i="51" s="1"/>
  <c r="J43" i="51"/>
  <c r="K43" i="51" s="1"/>
  <c r="AL16" i="52"/>
  <c r="AM16" i="52" s="1"/>
  <c r="AB20" i="52"/>
  <c r="CD43" i="52"/>
  <c r="W16" i="53"/>
  <c r="BN24" i="53"/>
  <c r="BO24" i="53" s="1"/>
  <c r="BN28" i="53"/>
  <c r="BO28" i="53" s="1"/>
  <c r="I30" i="53"/>
  <c r="BN43" i="53"/>
  <c r="BO43" i="53" s="1"/>
  <c r="J15" i="54"/>
  <c r="K15" i="54" s="1"/>
  <c r="AZ19" i="54"/>
  <c r="BA19" i="54" s="1"/>
  <c r="J29" i="54"/>
  <c r="K29" i="54" s="1"/>
  <c r="CB39" i="54"/>
  <c r="CC43" i="54"/>
  <c r="I42" i="55"/>
  <c r="AL15" i="55"/>
  <c r="AM15" i="55" s="1"/>
  <c r="AN15" i="55" s="1"/>
  <c r="AO15" i="55" s="1"/>
  <c r="X17" i="55"/>
  <c r="Y17" i="55" s="1"/>
  <c r="Z17" i="55" s="1"/>
  <c r="AA17" i="55" s="1"/>
  <c r="W20" i="55"/>
  <c r="AK22" i="55"/>
  <c r="AL28" i="55"/>
  <c r="AM28" i="55" s="1"/>
  <c r="AN28" i="55" s="1"/>
  <c r="AO28" i="55" s="1"/>
  <c r="AP30" i="55"/>
  <c r="AK32" i="55"/>
  <c r="AL39" i="55"/>
  <c r="AM39" i="55" s="1"/>
  <c r="CF39" i="55"/>
  <c r="X43" i="55"/>
  <c r="Y43" i="55" s="1"/>
  <c r="Z43" i="55" s="1"/>
  <c r="AA43" i="55" s="1"/>
  <c r="I43" i="50"/>
  <c r="AL15" i="50"/>
  <c r="AM15" i="50" s="1"/>
  <c r="N17" i="50"/>
  <c r="AL35" i="50"/>
  <c r="AM35" i="50" s="1"/>
  <c r="CF39" i="51"/>
  <c r="I15" i="52"/>
  <c r="L15" i="52" s="1"/>
  <c r="M15" i="52" s="1"/>
  <c r="BM17" i="52"/>
  <c r="BP17" i="52" s="1"/>
  <c r="BQ17" i="52" s="1"/>
  <c r="J22" i="52"/>
  <c r="K22" i="52" s="1"/>
  <c r="AL29" i="52"/>
  <c r="AM29" i="52" s="1"/>
  <c r="BW41" i="52"/>
  <c r="AY17" i="53"/>
  <c r="BB17" i="53" s="1"/>
  <c r="BC17" i="53" s="1"/>
  <c r="AL20" i="53"/>
  <c r="AM20" i="53" s="1"/>
  <c r="AN20" i="53" s="1"/>
  <c r="AO20" i="53" s="1"/>
  <c r="AY23" i="53"/>
  <c r="AB32" i="53"/>
  <c r="AY35" i="53"/>
  <c r="W39" i="53"/>
  <c r="CD39" i="53"/>
  <c r="CC42" i="53"/>
  <c r="N15" i="54"/>
  <c r="N29" i="54"/>
  <c r="AP15" i="55"/>
  <c r="AK20" i="55"/>
  <c r="AN20" i="55" s="1"/>
  <c r="AO20" i="55" s="1"/>
  <c r="AY22" i="55"/>
  <c r="AK24" i="55"/>
  <c r="AY32" i="55"/>
  <c r="AY20" i="53"/>
  <c r="AZ23" i="53"/>
  <c r="BA23" i="53" s="1"/>
  <c r="AZ35" i="53"/>
  <c r="BA35" i="53" s="1"/>
  <c r="BB35" i="53" s="1"/>
  <c r="BC35" i="53" s="1"/>
  <c r="I18" i="54"/>
  <c r="I23" i="54"/>
  <c r="I27" i="54"/>
  <c r="I31" i="54"/>
  <c r="I33" i="54"/>
  <c r="BB32" i="55"/>
  <c r="BC32" i="55" s="1"/>
  <c r="AK34" i="55"/>
  <c r="W36" i="55"/>
  <c r="J31" i="52"/>
  <c r="K31" i="52" s="1"/>
  <c r="N33" i="52"/>
  <c r="BD20" i="53"/>
  <c r="BD23" i="53"/>
  <c r="AZ32" i="53"/>
  <c r="BA32" i="53" s="1"/>
  <c r="J18" i="54"/>
  <c r="K18" i="54" s="1"/>
  <c r="J23" i="54"/>
  <c r="K23" i="54" s="1"/>
  <c r="J27" i="54"/>
  <c r="K27" i="54" s="1"/>
  <c r="J31" i="54"/>
  <c r="K31" i="54" s="1"/>
  <c r="J33" i="54"/>
  <c r="K33" i="54" s="1"/>
  <c r="J40" i="54"/>
  <c r="K40" i="54" s="1"/>
  <c r="BB15" i="55"/>
  <c r="BC15" i="55" s="1"/>
  <c r="AN17" i="55"/>
  <c r="AO17" i="55" s="1"/>
  <c r="AL34" i="55"/>
  <c r="AM34" i="55" s="1"/>
  <c r="AN34" i="55" s="1"/>
  <c r="AO34" i="55" s="1"/>
  <c r="X36" i="55"/>
  <c r="Y36" i="55" s="1"/>
  <c r="Q40" i="55"/>
  <c r="BU41" i="55"/>
  <c r="CC41" i="52"/>
  <c r="AY16" i="53"/>
  <c r="AY22" i="53"/>
  <c r="BD32" i="53"/>
  <c r="N18" i="54"/>
  <c r="AB21" i="54"/>
  <c r="BB29" i="54"/>
  <c r="BC29" i="54" s="1"/>
  <c r="W31" i="54"/>
  <c r="AP17" i="55"/>
  <c r="AP20" i="55"/>
  <c r="AB36" i="55"/>
  <c r="J35" i="52"/>
  <c r="K35" i="52" s="1"/>
  <c r="L35" i="52" s="1"/>
  <c r="M35" i="52" s="1"/>
  <c r="BD16" i="53"/>
  <c r="AZ22" i="53"/>
  <c r="BA22" i="53" s="1"/>
  <c r="BB22" i="53" s="1"/>
  <c r="BC22" i="53" s="1"/>
  <c r="AY42" i="53"/>
  <c r="W18" i="54"/>
  <c r="N23" i="54"/>
  <c r="X31" i="54"/>
  <c r="Y31" i="54" s="1"/>
  <c r="Z31" i="54" s="1"/>
  <c r="AA31" i="54" s="1"/>
  <c r="N33" i="54"/>
  <c r="BW41" i="54"/>
  <c r="W19" i="55"/>
  <c r="W29" i="55"/>
  <c r="AP34" i="55"/>
  <c r="AK36" i="55"/>
  <c r="W40" i="55"/>
  <c r="AS43" i="55"/>
  <c r="CG41" i="49"/>
  <c r="BR22" i="52"/>
  <c r="AL28" i="52"/>
  <c r="AM28" i="52" s="1"/>
  <c r="BR31" i="52"/>
  <c r="BN33" i="52"/>
  <c r="BO33" i="52" s="1"/>
  <c r="CB39" i="52"/>
  <c r="J42" i="52"/>
  <c r="K42" i="52" s="1"/>
  <c r="AL15" i="53"/>
  <c r="AM15" i="53" s="1"/>
  <c r="AB19" i="53"/>
  <c r="AB27" i="53"/>
  <c r="AL29" i="53"/>
  <c r="AM29" i="53" s="1"/>
  <c r="AZ42" i="53"/>
  <c r="BA42" i="53" s="1"/>
  <c r="AB18" i="54"/>
  <c r="AZ23" i="54"/>
  <c r="BA23" i="54" s="1"/>
  <c r="BB23" i="54" s="1"/>
  <c r="BC23" i="54" s="1"/>
  <c r="AE39" i="54"/>
  <c r="Q41" i="54"/>
  <c r="BD17" i="55"/>
  <c r="X19" i="55"/>
  <c r="Y19" i="55" s="1"/>
  <c r="Z19" i="55" s="1"/>
  <c r="AA19" i="55" s="1"/>
  <c r="AK27" i="55"/>
  <c r="X29" i="55"/>
  <c r="Y29" i="55" s="1"/>
  <c r="Z29" i="55" s="1"/>
  <c r="AA29" i="55" s="1"/>
  <c r="AZ36" i="55"/>
  <c r="BA36" i="55" s="1"/>
  <c r="BB36" i="55" s="1"/>
  <c r="BC36" i="55" s="1"/>
  <c r="X40" i="55"/>
  <c r="Y40" i="55" s="1"/>
  <c r="AZ43" i="55"/>
  <c r="BA43" i="55" s="1"/>
  <c r="BU40" i="48"/>
  <c r="AS43" i="48"/>
  <c r="AY34" i="50"/>
  <c r="AY19" i="50"/>
  <c r="BR21" i="50"/>
  <c r="BG39" i="50"/>
  <c r="BG42" i="50"/>
  <c r="X40" i="51"/>
  <c r="Y40" i="51" s="1"/>
  <c r="CE40" i="51"/>
  <c r="CG40" i="51" s="1"/>
  <c r="J18" i="52"/>
  <c r="K18" i="52" s="1"/>
  <c r="BM19" i="52"/>
  <c r="J21" i="52"/>
  <c r="K21" i="52" s="1"/>
  <c r="X35" i="52"/>
  <c r="Y35" i="52" s="1"/>
  <c r="BM40" i="52"/>
  <c r="I36" i="53"/>
  <c r="AY15" i="53"/>
  <c r="BB15" i="53" s="1"/>
  <c r="BC15" i="53" s="1"/>
  <c r="BN16" i="53"/>
  <c r="BO16" i="53" s="1"/>
  <c r="BP16" i="53" s="1"/>
  <c r="BQ16" i="53" s="1"/>
  <c r="AY19" i="53"/>
  <c r="AY27" i="53"/>
  <c r="BB27" i="53" s="1"/>
  <c r="BC27" i="53" s="1"/>
  <c r="AK18" i="54"/>
  <c r="BG42" i="54"/>
  <c r="BR16" i="55"/>
  <c r="AB16" i="55"/>
  <c r="BM17" i="55"/>
  <c r="AB19" i="55"/>
  <c r="AL27" i="55"/>
  <c r="AM27" i="55" s="1"/>
  <c r="AN27" i="55" s="1"/>
  <c r="AO27" i="55" s="1"/>
  <c r="AB29" i="55"/>
  <c r="CG72" i="54"/>
  <c r="CG71" i="51"/>
  <c r="CG72" i="50"/>
  <c r="CG73" i="49"/>
  <c r="CG74" i="48"/>
  <c r="CG74" i="55"/>
  <c r="AB30" i="55"/>
  <c r="W41" i="55"/>
  <c r="AB28" i="55"/>
  <c r="AB24" i="55"/>
  <c r="W42" i="55"/>
  <c r="W32" i="55"/>
  <c r="AB34" i="55"/>
  <c r="W27" i="55"/>
  <c r="W23" i="55"/>
  <c r="W33" i="55"/>
  <c r="Z33" i="55" s="1"/>
  <c r="AA33" i="55" s="1"/>
  <c r="AB20" i="55"/>
  <c r="N15" i="55"/>
  <c r="BM16" i="55"/>
  <c r="AY18" i="55"/>
  <c r="J19" i="55"/>
  <c r="K19" i="55" s="1"/>
  <c r="BR23" i="55"/>
  <c r="AY27" i="55"/>
  <c r="BM29" i="55"/>
  <c r="I30" i="55"/>
  <c r="W31" i="55"/>
  <c r="J33" i="55"/>
  <c r="K33" i="55" s="1"/>
  <c r="AY34" i="55"/>
  <c r="BR36" i="55"/>
  <c r="BU40" i="55"/>
  <c r="BM41" i="55"/>
  <c r="J42" i="55"/>
  <c r="K42" i="55" s="1"/>
  <c r="BU43" i="55"/>
  <c r="CG67" i="55"/>
  <c r="AC86" i="55"/>
  <c r="CC72" i="55"/>
  <c r="X41" i="55"/>
  <c r="Y41" i="55" s="1"/>
  <c r="Z41" i="55" s="1"/>
  <c r="AA41" i="55" s="1"/>
  <c r="X34" i="55"/>
  <c r="Y34" i="55" s="1"/>
  <c r="X42" i="55"/>
  <c r="Y42" i="55" s="1"/>
  <c r="X32" i="55"/>
  <c r="Y32" i="55" s="1"/>
  <c r="X27" i="55"/>
  <c r="Y27" i="55" s="1"/>
  <c r="X23" i="55"/>
  <c r="Y23" i="55" s="1"/>
  <c r="X39" i="55"/>
  <c r="Y39" i="55" s="1"/>
  <c r="X28" i="55"/>
  <c r="Y28" i="55" s="1"/>
  <c r="X24" i="55"/>
  <c r="Y24" i="55" s="1"/>
  <c r="AP16" i="55"/>
  <c r="BN16" i="55"/>
  <c r="BO16" i="55" s="1"/>
  <c r="AB18" i="55"/>
  <c r="AZ18" i="55"/>
  <c r="BA18" i="55" s="1"/>
  <c r="AK23" i="55"/>
  <c r="N27" i="55"/>
  <c r="AZ27" i="55"/>
  <c r="BA27" i="55" s="1"/>
  <c r="W28" i="55"/>
  <c r="BD28" i="55"/>
  <c r="AK29" i="55"/>
  <c r="AN29" i="55" s="1"/>
  <c r="AO29" i="55" s="1"/>
  <c r="BN29" i="55"/>
  <c r="BO29" i="55" s="1"/>
  <c r="X31" i="55"/>
  <c r="Y31" i="55" s="1"/>
  <c r="BM32" i="55"/>
  <c r="AB35" i="55"/>
  <c r="BM35" i="55"/>
  <c r="BN41" i="55"/>
  <c r="BO41" i="55" s="1"/>
  <c r="AY42" i="55"/>
  <c r="BW43" i="55"/>
  <c r="CG59" i="55"/>
  <c r="BX64" i="55"/>
  <c r="I19" i="55"/>
  <c r="CC43" i="55"/>
  <c r="CG43" i="55" s="1"/>
  <c r="AE43" i="55"/>
  <c r="AP28" i="55"/>
  <c r="AP24" i="55"/>
  <c r="AK35" i="55"/>
  <c r="AP22" i="55"/>
  <c r="AK30" i="55"/>
  <c r="AK43" i="55"/>
  <c r="AP32" i="55"/>
  <c r="AK40" i="55"/>
  <c r="AK31" i="55"/>
  <c r="AN31" i="55" s="1"/>
  <c r="AO31" i="55" s="1"/>
  <c r="W16" i="55"/>
  <c r="BR17" i="55"/>
  <c r="I18" i="55"/>
  <c r="BD19" i="55"/>
  <c r="W21" i="55"/>
  <c r="AY21" i="55"/>
  <c r="I23" i="55"/>
  <c r="AL23" i="55"/>
  <c r="AM23" i="55" s="1"/>
  <c r="N24" i="55"/>
  <c r="AP33" i="55"/>
  <c r="BD34" i="55"/>
  <c r="BN35" i="55"/>
  <c r="BO35" i="55" s="1"/>
  <c r="I36" i="55"/>
  <c r="W39" i="55"/>
  <c r="AZ42" i="55"/>
  <c r="BA42" i="55" s="1"/>
  <c r="CC42" i="55"/>
  <c r="CG42" i="55" s="1"/>
  <c r="J36" i="55"/>
  <c r="K36" i="55" s="1"/>
  <c r="J34" i="55"/>
  <c r="K34" i="55" s="1"/>
  <c r="J29" i="55"/>
  <c r="K29" i="55" s="1"/>
  <c r="J43" i="55"/>
  <c r="K43" i="55" s="1"/>
  <c r="J30" i="55"/>
  <c r="K30" i="55" s="1"/>
  <c r="AL32" i="55"/>
  <c r="AM32" i="55" s="1"/>
  <c r="AN32" i="55" s="1"/>
  <c r="AO32" i="55" s="1"/>
  <c r="AL42" i="55"/>
  <c r="AM42" i="55" s="1"/>
  <c r="AL30" i="55"/>
  <c r="AM30" i="55" s="1"/>
  <c r="AL43" i="55"/>
  <c r="AM43" i="55" s="1"/>
  <c r="AN43" i="55" s="1"/>
  <c r="AO43" i="55" s="1"/>
  <c r="AL21" i="55"/>
  <c r="AM21" i="55" s="1"/>
  <c r="AN21" i="55" s="1"/>
  <c r="AO21" i="55" s="1"/>
  <c r="AL36" i="55"/>
  <c r="AM36" i="55" s="1"/>
  <c r="AL40" i="55"/>
  <c r="AM40" i="55" s="1"/>
  <c r="AL22" i="55"/>
  <c r="AM22" i="55" s="1"/>
  <c r="AN22" i="55" s="1"/>
  <c r="AO22" i="55" s="1"/>
  <c r="BM15" i="55"/>
  <c r="X16" i="55"/>
  <c r="Y16" i="55" s="1"/>
  <c r="AY17" i="55"/>
  <c r="BB17" i="55" s="1"/>
  <c r="BC17" i="55" s="1"/>
  <c r="J18" i="55"/>
  <c r="K18" i="55" s="1"/>
  <c r="AK19" i="55"/>
  <c r="X21" i="55"/>
  <c r="Y21" i="55" s="1"/>
  <c r="AB22" i="55"/>
  <c r="J23" i="55"/>
  <c r="K23" i="55" s="1"/>
  <c r="BR32" i="55"/>
  <c r="W34" i="55"/>
  <c r="AL35" i="55"/>
  <c r="AM35" i="55" s="1"/>
  <c r="N20" i="55"/>
  <c r="I33" i="55"/>
  <c r="AY35" i="55"/>
  <c r="BB35" i="55" s="1"/>
  <c r="BC35" i="55" s="1"/>
  <c r="BD22" i="55"/>
  <c r="AY33" i="55"/>
  <c r="BB33" i="55" s="1"/>
  <c r="BC33" i="55" s="1"/>
  <c r="BD20" i="55"/>
  <c r="AY39" i="55"/>
  <c r="BD35" i="55"/>
  <c r="AY28" i="55"/>
  <c r="AY24" i="55"/>
  <c r="BD30" i="55"/>
  <c r="BD36" i="55"/>
  <c r="AY29" i="55"/>
  <c r="BN15" i="55"/>
  <c r="BO15" i="55" s="1"/>
  <c r="N19" i="55"/>
  <c r="AY20" i="55"/>
  <c r="BR29" i="55"/>
  <c r="N33" i="55"/>
  <c r="J40" i="55"/>
  <c r="K40" i="55" s="1"/>
  <c r="AZ30" i="55"/>
  <c r="BA30" i="55" s="1"/>
  <c r="AZ39" i="55"/>
  <c r="BA39" i="55" s="1"/>
  <c r="BB39" i="55" s="1"/>
  <c r="BC39" i="55" s="1"/>
  <c r="AZ28" i="55"/>
  <c r="BA28" i="55" s="1"/>
  <c r="AZ24" i="55"/>
  <c r="BA24" i="55" s="1"/>
  <c r="AZ34" i="55"/>
  <c r="BA34" i="55" s="1"/>
  <c r="AZ41" i="55"/>
  <c r="BA41" i="55" s="1"/>
  <c r="BB41" i="55" s="1"/>
  <c r="BC41" i="55" s="1"/>
  <c r="AZ20" i="55"/>
  <c r="BA20" i="55" s="1"/>
  <c r="W15" i="55"/>
  <c r="I17" i="55"/>
  <c r="BD18" i="55"/>
  <c r="X20" i="55"/>
  <c r="Y20" i="55" s="1"/>
  <c r="Z20" i="55" s="1"/>
  <c r="AA20" i="55" s="1"/>
  <c r="BD21" i="55"/>
  <c r="BD27" i="55"/>
  <c r="AY30" i="55"/>
  <c r="AB31" i="55"/>
  <c r="AL41" i="55"/>
  <c r="AM41" i="55" s="1"/>
  <c r="O89" i="55"/>
  <c r="BX70" i="55"/>
  <c r="AQ90" i="55"/>
  <c r="BM42" i="55"/>
  <c r="BM33" i="55"/>
  <c r="BR20" i="55"/>
  <c r="BM43" i="55"/>
  <c r="BM31" i="55"/>
  <c r="BR33" i="55"/>
  <c r="BM22" i="55"/>
  <c r="BM40" i="55"/>
  <c r="BR28" i="55"/>
  <c r="BR24" i="55"/>
  <c r="BR34" i="55"/>
  <c r="BM27" i="55"/>
  <c r="BM23" i="55"/>
  <c r="AY16" i="55"/>
  <c r="BB16" i="55" s="1"/>
  <c r="BC16" i="55" s="1"/>
  <c r="J17" i="55"/>
  <c r="K17" i="55" s="1"/>
  <c r="AK18" i="55"/>
  <c r="AN18" i="55" s="1"/>
  <c r="AO18" i="55" s="1"/>
  <c r="AY23" i="55"/>
  <c r="BB23" i="55" s="1"/>
  <c r="BC23" i="55" s="1"/>
  <c r="W24" i="55"/>
  <c r="BD24" i="55"/>
  <c r="AB27" i="55"/>
  <c r="BM28" i="55"/>
  <c r="AP29" i="55"/>
  <c r="W30" i="55"/>
  <c r="J32" i="55"/>
  <c r="K32" i="55" s="1"/>
  <c r="BR35" i="55"/>
  <c r="AY36" i="55"/>
  <c r="BM39" i="55"/>
  <c r="AY40" i="55"/>
  <c r="AY43" i="55"/>
  <c r="BB43" i="55" s="1"/>
  <c r="BC43" i="55" s="1"/>
  <c r="BN28" i="55"/>
  <c r="BO28" i="55" s="1"/>
  <c r="BN24" i="55"/>
  <c r="BO24" i="55" s="1"/>
  <c r="BN22" i="55"/>
  <c r="BO22" i="55" s="1"/>
  <c r="BN40" i="55"/>
  <c r="BO40" i="55" s="1"/>
  <c r="BN32" i="55"/>
  <c r="BO32" i="55" s="1"/>
  <c r="N18" i="55"/>
  <c r="BM19" i="55"/>
  <c r="BR22" i="55"/>
  <c r="N23" i="55"/>
  <c r="I28" i="55"/>
  <c r="N29" i="55"/>
  <c r="BM34" i="55"/>
  <c r="J35" i="55"/>
  <c r="K35" i="55" s="1"/>
  <c r="BN39" i="55"/>
  <c r="BO39" i="55" s="1"/>
  <c r="BP39" i="55" s="1"/>
  <c r="BQ39" i="55" s="1"/>
  <c r="J41" i="55"/>
  <c r="K41" i="55" s="1"/>
  <c r="AQ86" i="55"/>
  <c r="BX73" i="55"/>
  <c r="O92" i="55"/>
  <c r="CB73" i="55"/>
  <c r="CG73" i="55" s="1"/>
  <c r="BR15" i="55"/>
  <c r="I16" i="55"/>
  <c r="BN19" i="55"/>
  <c r="BO19" i="55" s="1"/>
  <c r="BM21" i="55"/>
  <c r="J28" i="55"/>
  <c r="K28" i="55" s="1"/>
  <c r="BN34" i="55"/>
  <c r="BO34" i="55" s="1"/>
  <c r="N35" i="55"/>
  <c r="BG42" i="55"/>
  <c r="Q43" i="55"/>
  <c r="J16" i="55"/>
  <c r="K16" i="55" s="1"/>
  <c r="BN21" i="55"/>
  <c r="BO21" i="55" s="1"/>
  <c r="I22" i="55"/>
  <c r="BN27" i="55"/>
  <c r="BO27" i="55" s="1"/>
  <c r="BR31" i="55"/>
  <c r="I39" i="55"/>
  <c r="BN42" i="55"/>
  <c r="BO42" i="55" s="1"/>
  <c r="AC91" i="55"/>
  <c r="N17" i="55"/>
  <c r="BM18" i="55"/>
  <c r="J22" i="55"/>
  <c r="K22" i="55" s="1"/>
  <c r="BR27" i="55"/>
  <c r="BM30" i="55"/>
  <c r="J39" i="55"/>
  <c r="K39" i="55" s="1"/>
  <c r="I15" i="55"/>
  <c r="BN18" i="55"/>
  <c r="BO18" i="55" s="1"/>
  <c r="I20" i="55"/>
  <c r="BM20" i="55"/>
  <c r="BM24" i="55"/>
  <c r="BN30" i="55"/>
  <c r="BO30" i="55" s="1"/>
  <c r="I31" i="55"/>
  <c r="BM36" i="55"/>
  <c r="CE40" i="55"/>
  <c r="CG40" i="55" s="1"/>
  <c r="BG40" i="55"/>
  <c r="AY41" i="55"/>
  <c r="CD41" i="55"/>
  <c r="AE42" i="55"/>
  <c r="BN43" i="55"/>
  <c r="BO43" i="55" s="1"/>
  <c r="BP43" i="55" s="1"/>
  <c r="BQ43" i="55" s="1"/>
  <c r="BE86" i="55"/>
  <c r="J15" i="55"/>
  <c r="K15" i="55" s="1"/>
  <c r="BR19" i="55"/>
  <c r="J20" i="55"/>
  <c r="K20" i="55" s="1"/>
  <c r="BN20" i="55"/>
  <c r="BO20" i="55" s="1"/>
  <c r="J21" i="55"/>
  <c r="K21" i="55" s="1"/>
  <c r="I27" i="55"/>
  <c r="N28" i="55"/>
  <c r="J31" i="55"/>
  <c r="K31" i="55" s="1"/>
  <c r="L31" i="55" s="1"/>
  <c r="M31" i="55" s="1"/>
  <c r="BN36" i="55"/>
  <c r="BO36" i="55" s="1"/>
  <c r="CB41" i="55"/>
  <c r="BW41" i="55"/>
  <c r="CE41" i="55"/>
  <c r="BR21" i="55"/>
  <c r="I24" i="55"/>
  <c r="J27" i="55"/>
  <c r="K27" i="55" s="1"/>
  <c r="BN33" i="55"/>
  <c r="BO33" i="55" s="1"/>
  <c r="N16" i="55"/>
  <c r="I40" i="55"/>
  <c r="N32" i="55"/>
  <c r="I21" i="55"/>
  <c r="I41" i="55"/>
  <c r="N30" i="55"/>
  <c r="I34" i="55"/>
  <c r="N21" i="55"/>
  <c r="N36" i="55"/>
  <c r="I29" i="55"/>
  <c r="I43" i="55"/>
  <c r="I35" i="55"/>
  <c r="N22" i="55"/>
  <c r="BD15" i="55"/>
  <c r="BN17" i="55"/>
  <c r="BO17" i="55" s="1"/>
  <c r="BP17" i="55" s="1"/>
  <c r="BQ17" i="55" s="1"/>
  <c r="J24" i="55"/>
  <c r="K24" i="55" s="1"/>
  <c r="N31" i="55"/>
  <c r="BD32" i="55"/>
  <c r="N34" i="55"/>
  <c r="CG50" i="55"/>
  <c r="CB72" i="55"/>
  <c r="CG72" i="55" s="1"/>
  <c r="BX72" i="55"/>
  <c r="CG82" i="55"/>
  <c r="AQ93" i="55"/>
  <c r="BE93" i="55" s="1"/>
  <c r="BG43" i="55"/>
  <c r="BX71" i="55"/>
  <c r="CB71" i="55"/>
  <c r="CG71" i="55" s="1"/>
  <c r="CE39" i="54"/>
  <c r="BG39" i="54"/>
  <c r="BM16" i="54"/>
  <c r="CG55" i="54"/>
  <c r="AC90" i="54"/>
  <c r="AQ90" i="54"/>
  <c r="BE90" i="54" s="1"/>
  <c r="BS90" i="54" s="1"/>
  <c r="BN28" i="54"/>
  <c r="BO28" i="54" s="1"/>
  <c r="BN24" i="54"/>
  <c r="BO24" i="54" s="1"/>
  <c r="BN43" i="54"/>
  <c r="BO43" i="54" s="1"/>
  <c r="BN31" i="54"/>
  <c r="BO31" i="54" s="1"/>
  <c r="BN19" i="54"/>
  <c r="BO19" i="54" s="1"/>
  <c r="BN17" i="54"/>
  <c r="BO17" i="54" s="1"/>
  <c r="BN34" i="54"/>
  <c r="BO34" i="54" s="1"/>
  <c r="BN42" i="54"/>
  <c r="BO42" i="54" s="1"/>
  <c r="BN41" i="54"/>
  <c r="BO41" i="54" s="1"/>
  <c r="BN40" i="54"/>
  <c r="BO40" i="54" s="1"/>
  <c r="BN39" i="54"/>
  <c r="BO39" i="54" s="1"/>
  <c r="BN27" i="54"/>
  <c r="BO27" i="54" s="1"/>
  <c r="BN23" i="54"/>
  <c r="BO23" i="54" s="1"/>
  <c r="BN32" i="54"/>
  <c r="BO32" i="54" s="1"/>
  <c r="BM32" i="54"/>
  <c r="BN20" i="54"/>
  <c r="BO20" i="54" s="1"/>
  <c r="BN33" i="54"/>
  <c r="BO33" i="54" s="1"/>
  <c r="BP33" i="54" s="1"/>
  <c r="BQ33" i="54" s="1"/>
  <c r="BR15" i="54"/>
  <c r="BN35" i="54"/>
  <c r="BO35" i="54" s="1"/>
  <c r="BN16" i="54"/>
  <c r="BO16" i="54" s="1"/>
  <c r="BN15" i="54"/>
  <c r="BO15" i="54" s="1"/>
  <c r="BN36" i="54"/>
  <c r="BO36" i="54" s="1"/>
  <c r="BM23" i="54"/>
  <c r="Z32" i="54"/>
  <c r="AA32" i="54" s="1"/>
  <c r="AS43" i="54"/>
  <c r="L18" i="54"/>
  <c r="M18" i="54" s="1"/>
  <c r="BM21" i="54"/>
  <c r="CB74" i="54"/>
  <c r="CG74" i="54" s="1"/>
  <c r="O93" i="54"/>
  <c r="BX74" i="54"/>
  <c r="BN21" i="54"/>
  <c r="BO21" i="54" s="1"/>
  <c r="BP21" i="54" s="1"/>
  <c r="BQ21" i="54" s="1"/>
  <c r="BN22" i="54"/>
  <c r="BO22" i="54" s="1"/>
  <c r="BB41" i="54"/>
  <c r="BC41" i="54" s="1"/>
  <c r="L16" i="54"/>
  <c r="M16" i="54" s="1"/>
  <c r="BM15" i="54"/>
  <c r="CF40" i="54"/>
  <c r="BU40" i="54"/>
  <c r="BN30" i="54"/>
  <c r="BO30" i="54" s="1"/>
  <c r="CB43" i="54"/>
  <c r="BW43" i="54"/>
  <c r="Q43" i="54"/>
  <c r="BN29" i="54"/>
  <c r="BO29" i="54" s="1"/>
  <c r="BM18" i="54"/>
  <c r="BN18" i="54"/>
  <c r="BO18" i="54" s="1"/>
  <c r="BM35" i="54"/>
  <c r="X39" i="54"/>
  <c r="Y39" i="54" s="1"/>
  <c r="Z39" i="54" s="1"/>
  <c r="AA39" i="54" s="1"/>
  <c r="W40" i="54"/>
  <c r="I40" i="54"/>
  <c r="N32" i="54"/>
  <c r="I21" i="54"/>
  <c r="L21" i="54" s="1"/>
  <c r="N35" i="54"/>
  <c r="I28" i="54"/>
  <c r="I24" i="54"/>
  <c r="I35" i="54"/>
  <c r="N19" i="54"/>
  <c r="N34" i="54"/>
  <c r="I32" i="54"/>
  <c r="I42" i="54"/>
  <c r="N31" i="54"/>
  <c r="I29" i="54"/>
  <c r="I22" i="54"/>
  <c r="I43" i="54"/>
  <c r="I41" i="54"/>
  <c r="N28" i="54"/>
  <c r="N24" i="54"/>
  <c r="N21" i="54"/>
  <c r="I19" i="54"/>
  <c r="N36" i="54"/>
  <c r="I34" i="54"/>
  <c r="L34" i="54" s="1"/>
  <c r="M34" i="54" s="1"/>
  <c r="I36" i="54"/>
  <c r="I17" i="54"/>
  <c r="AL18" i="54"/>
  <c r="AM18" i="54" s="1"/>
  <c r="AN18" i="54" s="1"/>
  <c r="AO18" i="54" s="1"/>
  <c r="BR22" i="54"/>
  <c r="BM24" i="54"/>
  <c r="N27" i="54"/>
  <c r="AL33" i="54"/>
  <c r="AM33" i="54" s="1"/>
  <c r="X40" i="54"/>
  <c r="Y40" i="54" s="1"/>
  <c r="Z40" i="54" s="1"/>
  <c r="AA40" i="54" s="1"/>
  <c r="AS42" i="54"/>
  <c r="CG81" i="54"/>
  <c r="AB30" i="54"/>
  <c r="W19" i="54"/>
  <c r="AB33" i="54"/>
  <c r="W22" i="54"/>
  <c r="W28" i="54"/>
  <c r="W24" i="54"/>
  <c r="Z24" i="54" s="1"/>
  <c r="AA24" i="54" s="1"/>
  <c r="W21" i="54"/>
  <c r="Z21" i="54" s="1"/>
  <c r="AA21" i="54" s="1"/>
  <c r="W17" i="54"/>
  <c r="Z17" i="54" s="1"/>
  <c r="AB27" i="54"/>
  <c r="AB23" i="54"/>
  <c r="W36" i="54"/>
  <c r="AB20" i="54"/>
  <c r="AB35" i="54"/>
  <c r="W33" i="54"/>
  <c r="W30" i="54"/>
  <c r="AB32" i="54"/>
  <c r="AB29" i="54"/>
  <c r="AB22" i="54"/>
  <c r="AB31" i="54"/>
  <c r="W29" i="54"/>
  <c r="W15" i="54"/>
  <c r="AK16" i="54"/>
  <c r="AB19" i="54"/>
  <c r="AY20" i="54"/>
  <c r="BB20" i="54" s="1"/>
  <c r="BC20" i="54" s="1"/>
  <c r="AK21" i="54"/>
  <c r="BM27" i="54"/>
  <c r="BD34" i="54"/>
  <c r="AB36" i="54"/>
  <c r="BX71" i="54"/>
  <c r="CG79" i="54"/>
  <c r="X41" i="54"/>
  <c r="Y41" i="54" s="1"/>
  <c r="X34" i="54"/>
  <c r="Y34" i="54" s="1"/>
  <c r="X36" i="54"/>
  <c r="Y36" i="54" s="1"/>
  <c r="Z36" i="54" s="1"/>
  <c r="AA36" i="54" s="1"/>
  <c r="X33" i="54"/>
  <c r="Y33" i="54" s="1"/>
  <c r="X18" i="54"/>
  <c r="Y18" i="54" s="1"/>
  <c r="Z18" i="54" s="1"/>
  <c r="X30" i="54"/>
  <c r="Y30" i="54" s="1"/>
  <c r="X27" i="54"/>
  <c r="Y27" i="54" s="1"/>
  <c r="X23" i="54"/>
  <c r="Y23" i="54" s="1"/>
  <c r="Z23" i="54" s="1"/>
  <c r="AA23" i="54" s="1"/>
  <c r="X35" i="54"/>
  <c r="Y35" i="54" s="1"/>
  <c r="X43" i="54"/>
  <c r="Y43" i="54" s="1"/>
  <c r="X42" i="54"/>
  <c r="Y42" i="54" s="1"/>
  <c r="X22" i="54"/>
  <c r="Y22" i="54" s="1"/>
  <c r="AP15" i="54"/>
  <c r="AL16" i="54"/>
  <c r="AM16" i="54" s="1"/>
  <c r="AK17" i="54"/>
  <c r="BR19" i="54"/>
  <c r="AL21" i="54"/>
  <c r="AM21" i="54" s="1"/>
  <c r="AB24" i="54"/>
  <c r="W27" i="54"/>
  <c r="BM28" i="54"/>
  <c r="BW39" i="54"/>
  <c r="BW40" i="54"/>
  <c r="AP28" i="54"/>
  <c r="AP24" i="54"/>
  <c r="AP31" i="54"/>
  <c r="AK20" i="54"/>
  <c r="AP34" i="54"/>
  <c r="AK32" i="54"/>
  <c r="AK15" i="54"/>
  <c r="AP17" i="54"/>
  <c r="AK43" i="54"/>
  <c r="AK29" i="54"/>
  <c r="AK22" i="54"/>
  <c r="AK42" i="54"/>
  <c r="AP21" i="54"/>
  <c r="AK41" i="54"/>
  <c r="AP36" i="54"/>
  <c r="AK34" i="54"/>
  <c r="AK40" i="54"/>
  <c r="AK39" i="54"/>
  <c r="AP33" i="54"/>
  <c r="AK31" i="54"/>
  <c r="AP35" i="54"/>
  <c r="AK33" i="54"/>
  <c r="AK23" i="54"/>
  <c r="X29" i="54"/>
  <c r="Y29" i="54" s="1"/>
  <c r="Z29" i="54" s="1"/>
  <c r="AA29" i="54" s="1"/>
  <c r="BR29" i="54"/>
  <c r="AP32" i="54"/>
  <c r="BR34" i="54"/>
  <c r="W43" i="54"/>
  <c r="CG77" i="54"/>
  <c r="AL32" i="54"/>
  <c r="AM32" i="54" s="1"/>
  <c r="AL35" i="54"/>
  <c r="AM35" i="54" s="1"/>
  <c r="AL43" i="54"/>
  <c r="AM43" i="54" s="1"/>
  <c r="AL29" i="54"/>
  <c r="AM29" i="54" s="1"/>
  <c r="AL22" i="54"/>
  <c r="AM22" i="54" s="1"/>
  <c r="AL42" i="54"/>
  <c r="AM42" i="54" s="1"/>
  <c r="AL19" i="54"/>
  <c r="AM19" i="54" s="1"/>
  <c r="AL41" i="54"/>
  <c r="AM41" i="54" s="1"/>
  <c r="AL34" i="54"/>
  <c r="AM34" i="54" s="1"/>
  <c r="AL40" i="54"/>
  <c r="AM40" i="54" s="1"/>
  <c r="AL39" i="54"/>
  <c r="AM39" i="54" s="1"/>
  <c r="AN39" i="54" s="1"/>
  <c r="AO39" i="54" s="1"/>
  <c r="AL31" i="54"/>
  <c r="AM31" i="54" s="1"/>
  <c r="AN31" i="54" s="1"/>
  <c r="AO31" i="54" s="1"/>
  <c r="AL28" i="54"/>
  <c r="AM28" i="54" s="1"/>
  <c r="AN28" i="54" s="1"/>
  <c r="AO28" i="54" s="1"/>
  <c r="AL24" i="54"/>
  <c r="AM24" i="54" s="1"/>
  <c r="AL30" i="54"/>
  <c r="AM30" i="54" s="1"/>
  <c r="AN30" i="54" s="1"/>
  <c r="AO30" i="54" s="1"/>
  <c r="AP16" i="54"/>
  <c r="AK19" i="54"/>
  <c r="AL23" i="54"/>
  <c r="AM23" i="54" s="1"/>
  <c r="AN23" i="54" s="1"/>
  <c r="AO23" i="54" s="1"/>
  <c r="BD33" i="54"/>
  <c r="W35" i="54"/>
  <c r="BR35" i="54"/>
  <c r="AK36" i="54"/>
  <c r="BU43" i="54"/>
  <c r="AY35" i="54"/>
  <c r="BD22" i="54"/>
  <c r="AY42" i="54"/>
  <c r="BD29" i="54"/>
  <c r="AY36" i="54"/>
  <c r="BD20" i="54"/>
  <c r="AY18" i="54"/>
  <c r="BD35" i="54"/>
  <c r="AY33" i="54"/>
  <c r="BD15" i="54"/>
  <c r="AY30" i="54"/>
  <c r="BD32" i="54"/>
  <c r="AY27" i="54"/>
  <c r="BB27" i="54" s="1"/>
  <c r="BC27" i="54" s="1"/>
  <c r="AY23" i="54"/>
  <c r="AY43" i="54"/>
  <c r="BB43" i="54" s="1"/>
  <c r="BC43" i="54" s="1"/>
  <c r="BD28" i="54"/>
  <c r="BD24" i="54"/>
  <c r="BD21" i="54"/>
  <c r="AY19" i="54"/>
  <c r="X15" i="54"/>
  <c r="Y15" i="54" s="1"/>
  <c r="W20" i="54"/>
  <c r="Z20" i="54" s="1"/>
  <c r="AA20" i="54" s="1"/>
  <c r="AY21" i="54"/>
  <c r="AP22" i="54"/>
  <c r="AK24" i="54"/>
  <c r="AB28" i="54"/>
  <c r="W34" i="54"/>
  <c r="AL36" i="54"/>
  <c r="AM36" i="54" s="1"/>
  <c r="AN36" i="54" s="1"/>
  <c r="AO36" i="54" s="1"/>
  <c r="O89" i="54"/>
  <c r="O86" i="54"/>
  <c r="CB70" i="54"/>
  <c r="BX70" i="54"/>
  <c r="CG75" i="54"/>
  <c r="AP23" i="54"/>
  <c r="AK27" i="54"/>
  <c r="AY31" i="54"/>
  <c r="BB31" i="54" s="1"/>
  <c r="BC31" i="54" s="1"/>
  <c r="AY32" i="54"/>
  <c r="AK35" i="54"/>
  <c r="CC40" i="54"/>
  <c r="AC86" i="54"/>
  <c r="CC70" i="54"/>
  <c r="BM42" i="54"/>
  <c r="BM33" i="54"/>
  <c r="BR20" i="54"/>
  <c r="BM36" i="54"/>
  <c r="BR27" i="54"/>
  <c r="BR23" i="54"/>
  <c r="BR31" i="54"/>
  <c r="BM29" i="54"/>
  <c r="BM22" i="54"/>
  <c r="BR28" i="54"/>
  <c r="BR24" i="54"/>
  <c r="BR21" i="54"/>
  <c r="BM19" i="54"/>
  <c r="BM43" i="54"/>
  <c r="BR18" i="54"/>
  <c r="BM17" i="54"/>
  <c r="BR36" i="54"/>
  <c r="BM34" i="54"/>
  <c r="BM41" i="54"/>
  <c r="BM40" i="54"/>
  <c r="BR33" i="54"/>
  <c r="BM31" i="54"/>
  <c r="BR30" i="54"/>
  <c r="BM39" i="54"/>
  <c r="BM30" i="54"/>
  <c r="BR16" i="54"/>
  <c r="BM20" i="54"/>
  <c r="AL27" i="54"/>
  <c r="AM27" i="54" s="1"/>
  <c r="AN27" i="54" s="1"/>
  <c r="AO27" i="54" s="1"/>
  <c r="AK30" i="54"/>
  <c r="CF42" i="54"/>
  <c r="BU42" i="54"/>
  <c r="AQ86" i="54"/>
  <c r="CD70" i="54"/>
  <c r="AB34" i="54"/>
  <c r="BW42" i="54"/>
  <c r="AY39" i="54"/>
  <c r="BB39" i="54" s="1"/>
  <c r="BC39" i="54" s="1"/>
  <c r="W42" i="54"/>
  <c r="CG68" i="54"/>
  <c r="BE86" i="54"/>
  <c r="CE70" i="54"/>
  <c r="AB15" i="54"/>
  <c r="X16" i="54"/>
  <c r="Y16" i="54" s="1"/>
  <c r="Z16" i="54" s="1"/>
  <c r="AP27" i="54"/>
  <c r="AP29" i="54"/>
  <c r="BD31" i="54"/>
  <c r="AY40" i="54"/>
  <c r="BB40" i="54" s="1"/>
  <c r="BC40" i="54" s="1"/>
  <c r="BS86" i="54"/>
  <c r="CF70" i="54"/>
  <c r="AC91" i="54"/>
  <c r="AZ30" i="54"/>
  <c r="BA30" i="54" s="1"/>
  <c r="AZ33" i="54"/>
  <c r="BA33" i="54" s="1"/>
  <c r="CB71" i="54"/>
  <c r="CG71" i="54" s="1"/>
  <c r="O92" i="54"/>
  <c r="CE40" i="54"/>
  <c r="AE41" i="54"/>
  <c r="CB73" i="54"/>
  <c r="CG73" i="54" s="1"/>
  <c r="J36" i="54"/>
  <c r="K36" i="54" s="1"/>
  <c r="J41" i="54"/>
  <c r="K41" i="54" s="1"/>
  <c r="J19" i="54"/>
  <c r="K19" i="54" s="1"/>
  <c r="CB40" i="54"/>
  <c r="Q40" i="54"/>
  <c r="BW39" i="53"/>
  <c r="AE40" i="53"/>
  <c r="CC40" i="53"/>
  <c r="BW40" i="53"/>
  <c r="AK35" i="53"/>
  <c r="AK30" i="53"/>
  <c r="AK43" i="53"/>
  <c r="AK40" i="53"/>
  <c r="AK31" i="53"/>
  <c r="AK32" i="53"/>
  <c r="AP31" i="53"/>
  <c r="AP20" i="53"/>
  <c r="AP16" i="53"/>
  <c r="AP36" i="53"/>
  <c r="AP22" i="53"/>
  <c r="AP18" i="53"/>
  <c r="AK42" i="53"/>
  <c r="AP35" i="53"/>
  <c r="AK23" i="53"/>
  <c r="AK36" i="53"/>
  <c r="AN36" i="53" s="1"/>
  <c r="AO36" i="53" s="1"/>
  <c r="AP33" i="53"/>
  <c r="AP27" i="53"/>
  <c r="AK22" i="53"/>
  <c r="AP19" i="53"/>
  <c r="AK39" i="53"/>
  <c r="AK28" i="53"/>
  <c r="AP21" i="53"/>
  <c r="AK18" i="53"/>
  <c r="AP32" i="53"/>
  <c r="AK34" i="53"/>
  <c r="AK27" i="53"/>
  <c r="AP15" i="53"/>
  <c r="AK33" i="53"/>
  <c r="AK19" i="53"/>
  <c r="AP24" i="53"/>
  <c r="AK29" i="53"/>
  <c r="AP17" i="53"/>
  <c r="AS40" i="53"/>
  <c r="AK15" i="53"/>
  <c r="I18" i="53"/>
  <c r="AK21" i="53"/>
  <c r="CC39" i="53"/>
  <c r="BP24" i="53"/>
  <c r="BQ24" i="53" s="1"/>
  <c r="AK41" i="53"/>
  <c r="O86" i="53"/>
  <c r="N16" i="53"/>
  <c r="N20" i="53"/>
  <c r="Z22" i="53"/>
  <c r="AA22" i="53" s="1"/>
  <c r="N35" i="53"/>
  <c r="CF40" i="53"/>
  <c r="BU40" i="53"/>
  <c r="BG41" i="53"/>
  <c r="CE41" i="53"/>
  <c r="CB72" i="53"/>
  <c r="BX72" i="53"/>
  <c r="O91" i="53"/>
  <c r="I40" i="53"/>
  <c r="I41" i="53"/>
  <c r="N30" i="53"/>
  <c r="I34" i="53"/>
  <c r="N21" i="53"/>
  <c r="I43" i="53"/>
  <c r="I35" i="53"/>
  <c r="N22" i="53"/>
  <c r="N24" i="53"/>
  <c r="I21" i="53"/>
  <c r="I32" i="53"/>
  <c r="N15" i="53"/>
  <c r="I42" i="53"/>
  <c r="N28" i="53"/>
  <c r="I20" i="53"/>
  <c r="I15" i="53"/>
  <c r="I29" i="53"/>
  <c r="N17" i="53"/>
  <c r="N34" i="53"/>
  <c r="N27" i="53"/>
  <c r="I16" i="53"/>
  <c r="L16" i="53" s="1"/>
  <c r="M16" i="53" s="1"/>
  <c r="I33" i="53"/>
  <c r="N33" i="53"/>
  <c r="N18" i="53"/>
  <c r="I28" i="53"/>
  <c r="I22" i="53"/>
  <c r="N32" i="53"/>
  <c r="I17" i="53"/>
  <c r="N19" i="53"/>
  <c r="I39" i="53"/>
  <c r="I27" i="53"/>
  <c r="AK17" i="53"/>
  <c r="AN17" i="53" s="1"/>
  <c r="AO17" i="53" s="1"/>
  <c r="AP28" i="53"/>
  <c r="N29" i="53"/>
  <c r="BB34" i="53"/>
  <c r="BC34" i="53" s="1"/>
  <c r="N36" i="53"/>
  <c r="BG39" i="53"/>
  <c r="BY39" i="53" s="1"/>
  <c r="J34" i="53"/>
  <c r="K34" i="53" s="1"/>
  <c r="J29" i="53"/>
  <c r="K29" i="53" s="1"/>
  <c r="J43" i="53"/>
  <c r="K43" i="53" s="1"/>
  <c r="J30" i="53"/>
  <c r="K30" i="53" s="1"/>
  <c r="J41" i="53"/>
  <c r="K41" i="53" s="1"/>
  <c r="J32" i="53"/>
  <c r="K32" i="53" s="1"/>
  <c r="L32" i="53" s="1"/>
  <c r="M32" i="53" s="1"/>
  <c r="J19" i="53"/>
  <c r="K19" i="53" s="1"/>
  <c r="J36" i="53"/>
  <c r="K36" i="53" s="1"/>
  <c r="J23" i="53"/>
  <c r="K23" i="53" s="1"/>
  <c r="J35" i="53"/>
  <c r="K35" i="53" s="1"/>
  <c r="J28" i="53"/>
  <c r="K28" i="53" s="1"/>
  <c r="J22" i="53"/>
  <c r="K22" i="53" s="1"/>
  <c r="J17" i="53"/>
  <c r="K17" i="53" s="1"/>
  <c r="J39" i="53"/>
  <c r="K39" i="53" s="1"/>
  <c r="L39" i="53" s="1"/>
  <c r="M39" i="53" s="1"/>
  <c r="J27" i="53"/>
  <c r="K27" i="53" s="1"/>
  <c r="J33" i="53"/>
  <c r="K33" i="53" s="1"/>
  <c r="J18" i="53"/>
  <c r="K18" i="53" s="1"/>
  <c r="J21" i="53"/>
  <c r="K21" i="53" s="1"/>
  <c r="N23" i="53"/>
  <c r="AK24" i="53"/>
  <c r="AN24" i="53" s="1"/>
  <c r="AO24" i="53" s="1"/>
  <c r="AP30" i="53"/>
  <c r="AL30" i="53"/>
  <c r="AM30" i="53" s="1"/>
  <c r="AL43" i="53"/>
  <c r="AM43" i="53" s="1"/>
  <c r="AN43" i="53" s="1"/>
  <c r="AO43" i="53" s="1"/>
  <c r="AL21" i="53"/>
  <c r="AM21" i="53" s="1"/>
  <c r="AL40" i="53"/>
  <c r="AM40" i="53" s="1"/>
  <c r="AN40" i="53" s="1"/>
  <c r="AO40" i="53" s="1"/>
  <c r="AL22" i="53"/>
  <c r="AM22" i="53" s="1"/>
  <c r="BM15" i="53"/>
  <c r="X16" i="53"/>
  <c r="Y16" i="53" s="1"/>
  <c r="Z16" i="53" s="1"/>
  <c r="AA16" i="53" s="1"/>
  <c r="BR20" i="53"/>
  <c r="BM21" i="53"/>
  <c r="AB22" i="53"/>
  <c r="X29" i="53"/>
  <c r="Y29" i="53" s="1"/>
  <c r="Z29" i="53" s="1"/>
  <c r="AA29" i="53" s="1"/>
  <c r="W30" i="53"/>
  <c r="AB35" i="53"/>
  <c r="AL39" i="53"/>
  <c r="AM39" i="53" s="1"/>
  <c r="AN39" i="53" s="1"/>
  <c r="AO39" i="53" s="1"/>
  <c r="W40" i="53"/>
  <c r="BU43" i="53"/>
  <c r="BX73" i="53"/>
  <c r="O92" i="53"/>
  <c r="CB73" i="53"/>
  <c r="CG73" i="53" s="1"/>
  <c r="AQ90" i="53"/>
  <c r="AY33" i="53"/>
  <c r="AY39" i="53"/>
  <c r="BD35" i="53"/>
  <c r="AY28" i="53"/>
  <c r="AY24" i="53"/>
  <c r="BD36" i="53"/>
  <c r="AY29" i="53"/>
  <c r="BB29" i="53" s="1"/>
  <c r="BC29" i="53" s="1"/>
  <c r="BN15" i="53"/>
  <c r="BO15" i="53" s="1"/>
  <c r="AB17" i="53"/>
  <c r="AL19" i="53"/>
  <c r="AM19" i="53" s="1"/>
  <c r="AN19" i="53" s="1"/>
  <c r="AO19" i="53" s="1"/>
  <c r="W20" i="53"/>
  <c r="BN21" i="53"/>
  <c r="BO21" i="53" s="1"/>
  <c r="X30" i="53"/>
  <c r="Y30" i="53" s="1"/>
  <c r="AY30" i="53"/>
  <c r="BR32" i="53"/>
  <c r="AL33" i="53"/>
  <c r="AM33" i="53" s="1"/>
  <c r="BM33" i="53"/>
  <c r="BP33" i="53" s="1"/>
  <c r="BQ33" i="53" s="1"/>
  <c r="X40" i="53"/>
  <c r="Y40" i="53" s="1"/>
  <c r="BW43" i="53"/>
  <c r="BS86" i="53"/>
  <c r="AQ86" i="53"/>
  <c r="AZ39" i="53"/>
  <c r="BA39" i="53" s="1"/>
  <c r="AZ28" i="53"/>
  <c r="BA28" i="53" s="1"/>
  <c r="AZ24" i="53"/>
  <c r="BA24" i="53" s="1"/>
  <c r="BB24" i="53" s="1"/>
  <c r="BC24" i="53" s="1"/>
  <c r="AZ41" i="53"/>
  <c r="BA41" i="53" s="1"/>
  <c r="AZ20" i="53"/>
  <c r="BA20" i="53" s="1"/>
  <c r="BB20" i="53" s="1"/>
  <c r="BC20" i="53" s="1"/>
  <c r="W15" i="53"/>
  <c r="BR16" i="53"/>
  <c r="BD18" i="53"/>
  <c r="X20" i="53"/>
  <c r="Y20" i="53" s="1"/>
  <c r="BD22" i="53"/>
  <c r="AB23" i="53"/>
  <c r="AL27" i="53"/>
  <c r="AM27" i="53" s="1"/>
  <c r="BN27" i="53"/>
  <c r="BO27" i="53" s="1"/>
  <c r="BD29" i="53"/>
  <c r="AZ30" i="53"/>
  <c r="BA30" i="53" s="1"/>
  <c r="W31" i="53"/>
  <c r="AL34" i="53"/>
  <c r="AM34" i="53" s="1"/>
  <c r="BM34" i="53"/>
  <c r="BP34" i="53" s="1"/>
  <c r="BQ34" i="53" s="1"/>
  <c r="AB36" i="53"/>
  <c r="CE40" i="53"/>
  <c r="BG40" i="53"/>
  <c r="CG50" i="53"/>
  <c r="BM42" i="53"/>
  <c r="BM43" i="53"/>
  <c r="BM31" i="53"/>
  <c r="BP31" i="53" s="1"/>
  <c r="BQ31" i="53" s="1"/>
  <c r="BR33" i="53"/>
  <c r="BM22" i="53"/>
  <c r="BM40" i="53"/>
  <c r="BR34" i="53"/>
  <c r="BM27" i="53"/>
  <c r="BM23" i="53"/>
  <c r="BP23" i="53" s="1"/>
  <c r="BQ23" i="53" s="1"/>
  <c r="X15" i="53"/>
  <c r="Y15" i="53" s="1"/>
  <c r="Z15" i="53" s="1"/>
  <c r="AA15" i="53" s="1"/>
  <c r="W24" i="53"/>
  <c r="AB29" i="53"/>
  <c r="X31" i="53"/>
  <c r="Y31" i="53" s="1"/>
  <c r="AL35" i="53"/>
  <c r="AM35" i="53" s="1"/>
  <c r="BM35" i="53"/>
  <c r="CB41" i="53"/>
  <c r="BW41" i="53"/>
  <c r="CB70" i="53"/>
  <c r="CG70" i="53" s="1"/>
  <c r="BN22" i="53"/>
  <c r="BO22" i="53" s="1"/>
  <c r="BN40" i="53"/>
  <c r="BO40" i="53" s="1"/>
  <c r="AB16" i="53"/>
  <c r="AZ16" i="53"/>
  <c r="BA16" i="53" s="1"/>
  <c r="AL18" i="53"/>
  <c r="AM18" i="53" s="1"/>
  <c r="BM19" i="53"/>
  <c r="BR27" i="53"/>
  <c r="AZ31" i="53"/>
  <c r="BA31" i="53" s="1"/>
  <c r="BB31" i="53" s="1"/>
  <c r="BC31" i="53" s="1"/>
  <c r="BN35" i="53"/>
  <c r="BO35" i="53" s="1"/>
  <c r="BP35" i="53" s="1"/>
  <c r="BQ35" i="53" s="1"/>
  <c r="Q41" i="53"/>
  <c r="AY41" i="53"/>
  <c r="AY43" i="53"/>
  <c r="BE86" i="53"/>
  <c r="BR15" i="53"/>
  <c r="BD17" i="53"/>
  <c r="BN19" i="53"/>
  <c r="BO19" i="53" s="1"/>
  <c r="BR21" i="53"/>
  <c r="AL28" i="53"/>
  <c r="AM28" i="53" s="1"/>
  <c r="BM28" i="53"/>
  <c r="AB30" i="53"/>
  <c r="BD30" i="53"/>
  <c r="AY32" i="53"/>
  <c r="BB32" i="53" s="1"/>
  <c r="BC32" i="53" s="1"/>
  <c r="BN42" i="53"/>
  <c r="BO42" i="53" s="1"/>
  <c r="Q43" i="53"/>
  <c r="AZ43" i="53"/>
  <c r="BA43" i="53" s="1"/>
  <c r="AB15" i="53"/>
  <c r="BM18" i="53"/>
  <c r="X19" i="53"/>
  <c r="Y19" i="53" s="1"/>
  <c r="Z19" i="53" s="1"/>
  <c r="AA19" i="53" s="1"/>
  <c r="X21" i="53"/>
  <c r="Y21" i="53" s="1"/>
  <c r="Z21" i="53" s="1"/>
  <c r="AA21" i="53" s="1"/>
  <c r="BM29" i="53"/>
  <c r="AB31" i="53"/>
  <c r="BR36" i="53"/>
  <c r="CG69" i="53"/>
  <c r="AC86" i="53"/>
  <c r="CC72" i="53"/>
  <c r="BM30" i="53"/>
  <c r="BR35" i="53"/>
  <c r="AL42" i="53"/>
  <c r="AM42" i="53" s="1"/>
  <c r="AN42" i="53" s="1"/>
  <c r="AO42" i="53" s="1"/>
  <c r="CG67" i="53"/>
  <c r="CG74" i="53"/>
  <c r="CG80" i="53"/>
  <c r="O93" i="53"/>
  <c r="BX64" i="53"/>
  <c r="AB28" i="53"/>
  <c r="AB24" i="53"/>
  <c r="W42" i="53"/>
  <c r="W32" i="53"/>
  <c r="W33" i="53"/>
  <c r="AB20" i="53"/>
  <c r="W28" i="53"/>
  <c r="BR30" i="53"/>
  <c r="W36" i="53"/>
  <c r="BM39" i="53"/>
  <c r="BP39" i="53" s="1"/>
  <c r="BQ39" i="53" s="1"/>
  <c r="AL41" i="53"/>
  <c r="AM41" i="53" s="1"/>
  <c r="CC43" i="53"/>
  <c r="CG43" i="53" s="1"/>
  <c r="AE43" i="53"/>
  <c r="O89" i="53"/>
  <c r="BX70" i="53"/>
  <c r="BX74" i="53"/>
  <c r="X41" i="53"/>
  <c r="Y41" i="53" s="1"/>
  <c r="Z41" i="53" s="1"/>
  <c r="AA41" i="53" s="1"/>
  <c r="X42" i="53"/>
  <c r="Y42" i="53" s="1"/>
  <c r="X32" i="53"/>
  <c r="Y32" i="53" s="1"/>
  <c r="X27" i="53"/>
  <c r="Y27" i="53" s="1"/>
  <c r="Z27" i="53" s="1"/>
  <c r="AA27" i="53" s="1"/>
  <c r="X23" i="53"/>
  <c r="Y23" i="53" s="1"/>
  <c r="X39" i="53"/>
  <c r="Y39" i="53" s="1"/>
  <c r="Z39" i="53" s="1"/>
  <c r="AA39" i="53" s="1"/>
  <c r="X28" i="53"/>
  <c r="Y28" i="53" s="1"/>
  <c r="X24" i="53"/>
  <c r="Y24" i="53" s="1"/>
  <c r="AB18" i="53"/>
  <c r="BM32" i="53"/>
  <c r="BP32" i="53" s="1"/>
  <c r="BQ32" i="53" s="1"/>
  <c r="AB34" i="53"/>
  <c r="X36" i="53"/>
  <c r="Y36" i="53" s="1"/>
  <c r="CG55" i="53"/>
  <c r="BG43" i="53"/>
  <c r="BX71" i="53"/>
  <c r="CB71" i="53"/>
  <c r="CG71" i="53" s="1"/>
  <c r="AN40" i="52"/>
  <c r="AO40" i="52" s="1"/>
  <c r="N24" i="52"/>
  <c r="I21" i="52"/>
  <c r="AC91" i="52"/>
  <c r="AQ91" i="52" s="1"/>
  <c r="BU39" i="52"/>
  <c r="BY39" i="52" s="1"/>
  <c r="Q43" i="52"/>
  <c r="CB43" i="52"/>
  <c r="BW43" i="52"/>
  <c r="CE74" i="52"/>
  <c r="CG74" i="52" s="1"/>
  <c r="BX74" i="52"/>
  <c r="I40" i="52"/>
  <c r="I36" i="52"/>
  <c r="I41" i="52"/>
  <c r="L41" i="52" s="1"/>
  <c r="M41" i="52" s="1"/>
  <c r="N30" i="52"/>
  <c r="I19" i="52"/>
  <c r="N23" i="52"/>
  <c r="I20" i="52"/>
  <c r="I17" i="52"/>
  <c r="L17" i="52" s="1"/>
  <c r="M17" i="52" s="1"/>
  <c r="N32" i="52"/>
  <c r="I29" i="52"/>
  <c r="L29" i="52" s="1"/>
  <c r="I39" i="52"/>
  <c r="N34" i="52"/>
  <c r="I33" i="52"/>
  <c r="I24" i="52"/>
  <c r="I23" i="52"/>
  <c r="N22" i="52"/>
  <c r="I16" i="52"/>
  <c r="I43" i="52"/>
  <c r="N35" i="52"/>
  <c r="N17" i="52"/>
  <c r="I34" i="52"/>
  <c r="N19" i="52"/>
  <c r="I42" i="52"/>
  <c r="I22" i="52"/>
  <c r="N31" i="52"/>
  <c r="N28" i="52"/>
  <c r="N27" i="52"/>
  <c r="I35" i="52"/>
  <c r="N21" i="52"/>
  <c r="N15" i="52"/>
  <c r="N29" i="52"/>
  <c r="N18" i="52"/>
  <c r="N36" i="52"/>
  <c r="I18" i="52"/>
  <c r="CG72" i="52"/>
  <c r="I32" i="52"/>
  <c r="BE90" i="52"/>
  <c r="BS90" i="52" s="1"/>
  <c r="BX71" i="52"/>
  <c r="CD71" i="52"/>
  <c r="N20" i="52"/>
  <c r="I31" i="52"/>
  <c r="AP31" i="52"/>
  <c r="AZ36" i="52"/>
  <c r="BA36" i="52" s="1"/>
  <c r="BB36" i="52" s="1"/>
  <c r="BC36" i="52" s="1"/>
  <c r="CE40" i="52"/>
  <c r="BG40" i="52"/>
  <c r="AS41" i="52"/>
  <c r="CD41" i="52"/>
  <c r="CG41" i="52" s="1"/>
  <c r="AZ17" i="52"/>
  <c r="BA17" i="52" s="1"/>
  <c r="BD19" i="52"/>
  <c r="W20" i="52"/>
  <c r="AK21" i="52"/>
  <c r="AN21" i="52" s="1"/>
  <c r="AO21" i="52" s="1"/>
  <c r="AZ22" i="52"/>
  <c r="BA22" i="52" s="1"/>
  <c r="BB22" i="52" s="1"/>
  <c r="BC22" i="52" s="1"/>
  <c r="BR27" i="52"/>
  <c r="AP29" i="52"/>
  <c r="J39" i="52"/>
  <c r="K39" i="52" s="1"/>
  <c r="AY41" i="52"/>
  <c r="AK42" i="52"/>
  <c r="BW42" i="52"/>
  <c r="BX73" i="52"/>
  <c r="CB73" i="52"/>
  <c r="CG73" i="52" s="1"/>
  <c r="BE86" i="52"/>
  <c r="AZ41" i="52"/>
  <c r="BA41" i="52" s="1"/>
  <c r="J36" i="52"/>
  <c r="K36" i="52" s="1"/>
  <c r="J33" i="52"/>
  <c r="K33" i="52" s="1"/>
  <c r="J34" i="52"/>
  <c r="K34" i="52" s="1"/>
  <c r="J24" i="52"/>
  <c r="K24" i="52" s="1"/>
  <c r="AK15" i="52"/>
  <c r="AP18" i="52"/>
  <c r="J19" i="52"/>
  <c r="K19" i="52" s="1"/>
  <c r="AY20" i="52"/>
  <c r="W23" i="52"/>
  <c r="AY32" i="52"/>
  <c r="X33" i="52"/>
  <c r="Y33" i="52" s="1"/>
  <c r="BD33" i="52"/>
  <c r="BM34" i="52"/>
  <c r="BN40" i="52"/>
  <c r="BO40" i="52" s="1"/>
  <c r="W41" i="52"/>
  <c r="W40" i="52"/>
  <c r="Z40" i="52" s="1"/>
  <c r="AA40" i="52" s="1"/>
  <c r="W36" i="52"/>
  <c r="Z36" i="52" s="1"/>
  <c r="AA36" i="52" s="1"/>
  <c r="AB28" i="52"/>
  <c r="AB24" i="52"/>
  <c r="AB34" i="52"/>
  <c r="AB22" i="52"/>
  <c r="W19" i="52"/>
  <c r="Z19" i="52" s="1"/>
  <c r="AA19" i="52" s="1"/>
  <c r="AB31" i="52"/>
  <c r="W28" i="52"/>
  <c r="AB36" i="52"/>
  <c r="W33" i="52"/>
  <c r="AB29" i="52"/>
  <c r="AL15" i="52"/>
  <c r="AM15" i="52" s="1"/>
  <c r="W16" i="52"/>
  <c r="BD17" i="52"/>
  <c r="AK19" i="52"/>
  <c r="AZ20" i="52"/>
  <c r="BA20" i="52" s="1"/>
  <c r="BD22" i="52"/>
  <c r="W32" i="52"/>
  <c r="AY39" i="52"/>
  <c r="CE39" i="52"/>
  <c r="CB42" i="52"/>
  <c r="AC86" i="52"/>
  <c r="BX86" i="52" s="1"/>
  <c r="CC70" i="52"/>
  <c r="CG70" i="52" s="1"/>
  <c r="X41" i="52"/>
  <c r="Y41" i="52" s="1"/>
  <c r="Z41" i="52" s="1"/>
  <c r="AA41" i="52" s="1"/>
  <c r="X42" i="52"/>
  <c r="Y42" i="52" s="1"/>
  <c r="X32" i="52"/>
  <c r="Y32" i="52" s="1"/>
  <c r="X39" i="52"/>
  <c r="Y39" i="52" s="1"/>
  <c r="X24" i="52"/>
  <c r="Y24" i="52" s="1"/>
  <c r="Z24" i="52" s="1"/>
  <c r="AA24" i="52" s="1"/>
  <c r="X23" i="52"/>
  <c r="Y23" i="52" s="1"/>
  <c r="X16" i="52"/>
  <c r="Y16" i="52" s="1"/>
  <c r="AL19" i="52"/>
  <c r="AM19" i="52" s="1"/>
  <c r="AY28" i="52"/>
  <c r="W29" i="52"/>
  <c r="AY29" i="52"/>
  <c r="W30" i="52"/>
  <c r="AY30" i="52"/>
  <c r="W31" i="52"/>
  <c r="AZ31" i="52"/>
  <c r="BA31" i="52" s="1"/>
  <c r="AB33" i="52"/>
  <c r="AL34" i="52"/>
  <c r="AM34" i="52" s="1"/>
  <c r="AN34" i="52" s="1"/>
  <c r="AO34" i="52" s="1"/>
  <c r="AP35" i="52"/>
  <c r="BW39" i="52"/>
  <c r="AQ86" i="52"/>
  <c r="CD70" i="52"/>
  <c r="AC92" i="52"/>
  <c r="AK34" i="52"/>
  <c r="AK35" i="52"/>
  <c r="AN35" i="52" s="1"/>
  <c r="AO35" i="52" s="1"/>
  <c r="AP22" i="52"/>
  <c r="AP21" i="52"/>
  <c r="AK18" i="52"/>
  <c r="AP34" i="52"/>
  <c r="AP30" i="52"/>
  <c r="AK24" i="52"/>
  <c r="AK32" i="52"/>
  <c r="AP28" i="52"/>
  <c r="AK17" i="52"/>
  <c r="AB23" i="52"/>
  <c r="BD23" i="52"/>
  <c r="AZ27" i="52"/>
  <c r="BA27" i="52" s="1"/>
  <c r="X28" i="52"/>
  <c r="Y28" i="52" s="1"/>
  <c r="X29" i="52"/>
  <c r="Y29" i="52" s="1"/>
  <c r="AZ29" i="52"/>
  <c r="BA29" i="52" s="1"/>
  <c r="X30" i="52"/>
  <c r="Y30" i="52" s="1"/>
  <c r="AZ30" i="52"/>
  <c r="BA30" i="52" s="1"/>
  <c r="X31" i="52"/>
  <c r="Y31" i="52" s="1"/>
  <c r="BR34" i="52"/>
  <c r="AK43" i="52"/>
  <c r="CF43" i="52"/>
  <c r="BU43" i="52"/>
  <c r="AL42" i="52"/>
  <c r="AM42" i="52" s="1"/>
  <c r="AL41" i="52"/>
  <c r="AM41" i="52" s="1"/>
  <c r="AL30" i="52"/>
  <c r="AM30" i="52" s="1"/>
  <c r="AL39" i="52"/>
  <c r="AM39" i="52" s="1"/>
  <c r="AN39" i="52" s="1"/>
  <c r="AO39" i="52" s="1"/>
  <c r="AL27" i="52"/>
  <c r="AM27" i="52" s="1"/>
  <c r="AN27" i="52" s="1"/>
  <c r="AO27" i="52" s="1"/>
  <c r="AZ16" i="52"/>
  <c r="BA16" i="52" s="1"/>
  <c r="AL17" i="52"/>
  <c r="AM17" i="52" s="1"/>
  <c r="AY18" i="52"/>
  <c r="W21" i="52"/>
  <c r="AK22" i="52"/>
  <c r="W27" i="52"/>
  <c r="AB32" i="52"/>
  <c r="BD32" i="52"/>
  <c r="AL43" i="52"/>
  <c r="AM43" i="52" s="1"/>
  <c r="AN43" i="52" s="1"/>
  <c r="AO43" i="52" s="1"/>
  <c r="AY35" i="52"/>
  <c r="AY33" i="52"/>
  <c r="BD20" i="52"/>
  <c r="AY27" i="52"/>
  <c r="BD29" i="52"/>
  <c r="BD35" i="52"/>
  <c r="AY31" i="52"/>
  <c r="BD24" i="52"/>
  <c r="AP15" i="52"/>
  <c r="AB16" i="52"/>
  <c r="AZ18" i="52"/>
  <c r="BA18" i="52" s="1"/>
  <c r="X21" i="52"/>
  <c r="Y21" i="52" s="1"/>
  <c r="AL22" i="52"/>
  <c r="AM22" i="52" s="1"/>
  <c r="X27" i="52"/>
  <c r="Y27" i="52" s="1"/>
  <c r="BD31" i="52"/>
  <c r="AK36" i="52"/>
  <c r="BR36" i="52"/>
  <c r="W39" i="52"/>
  <c r="BW40" i="52"/>
  <c r="AP19" i="52"/>
  <c r="AK20" i="52"/>
  <c r="AY21" i="52"/>
  <c r="BM22" i="52"/>
  <c r="BD28" i="52"/>
  <c r="BD30" i="52"/>
  <c r="AK33" i="52"/>
  <c r="AL36" i="52"/>
  <c r="AM36" i="52" s="1"/>
  <c r="AZ39" i="52"/>
  <c r="BA39" i="52" s="1"/>
  <c r="AZ28" i="52"/>
  <c r="BA28" i="52" s="1"/>
  <c r="AZ24" i="52"/>
  <c r="BA24" i="52" s="1"/>
  <c r="BB24" i="52" s="1"/>
  <c r="BC24" i="52" s="1"/>
  <c r="AZ42" i="52"/>
  <c r="BA42" i="52" s="1"/>
  <c r="BB42" i="52" s="1"/>
  <c r="BC42" i="52" s="1"/>
  <c r="AZ32" i="52"/>
  <c r="BA32" i="52" s="1"/>
  <c r="AZ33" i="52"/>
  <c r="BA33" i="52" s="1"/>
  <c r="AZ23" i="52"/>
  <c r="BA23" i="52" s="1"/>
  <c r="BM42" i="52"/>
  <c r="BP42" i="52" s="1"/>
  <c r="BQ42" i="52" s="1"/>
  <c r="BR35" i="52"/>
  <c r="BM41" i="52"/>
  <c r="BM43" i="52"/>
  <c r="BP43" i="52" s="1"/>
  <c r="BQ43" i="52" s="1"/>
  <c r="BM31" i="52"/>
  <c r="BR18" i="52"/>
  <c r="BM33" i="52"/>
  <c r="BR24" i="52"/>
  <c r="BR16" i="52"/>
  <c r="BM36" i="52"/>
  <c r="BM30" i="52"/>
  <c r="X15" i="52"/>
  <c r="Y15" i="52" s="1"/>
  <c r="Z15" i="52" s="1"/>
  <c r="AA15" i="52" s="1"/>
  <c r="AB18" i="52"/>
  <c r="AL20" i="52"/>
  <c r="AM20" i="52" s="1"/>
  <c r="AZ21" i="52"/>
  <c r="BA21" i="52" s="1"/>
  <c r="BM23" i="52"/>
  <c r="AL24" i="52"/>
  <c r="AM24" i="52" s="1"/>
  <c r="AB27" i="52"/>
  <c r="BD27" i="52"/>
  <c r="AB30" i="52"/>
  <c r="BM32" i="52"/>
  <c r="AL33" i="52"/>
  <c r="AM33" i="52" s="1"/>
  <c r="BM39" i="52"/>
  <c r="BN39" i="52"/>
  <c r="BO39" i="52" s="1"/>
  <c r="BN22" i="52"/>
  <c r="BO22" i="52" s="1"/>
  <c r="BN31" i="52"/>
  <c r="BO31" i="52" s="1"/>
  <c r="BN34" i="52"/>
  <c r="BO34" i="52" s="1"/>
  <c r="BR15" i="52"/>
  <c r="J16" i="52"/>
  <c r="K16" i="52" s="1"/>
  <c r="BD16" i="52"/>
  <c r="AP17" i="52"/>
  <c r="BM20" i="52"/>
  <c r="BP20" i="52" s="1"/>
  <c r="BQ20" i="52" s="1"/>
  <c r="J23" i="52"/>
  <c r="K23" i="52" s="1"/>
  <c r="AK23" i="52"/>
  <c r="BN23" i="52"/>
  <c r="BO23" i="52" s="1"/>
  <c r="BN32" i="52"/>
  <c r="BO32" i="52" s="1"/>
  <c r="W35" i="52"/>
  <c r="AY40" i="52"/>
  <c r="BB40" i="52" s="1"/>
  <c r="BC40" i="52" s="1"/>
  <c r="W42" i="52"/>
  <c r="BG42" i="52"/>
  <c r="CG63" i="52"/>
  <c r="O89" i="52"/>
  <c r="BX70" i="52"/>
  <c r="AC93" i="52"/>
  <c r="CG61" i="52"/>
  <c r="CB71" i="52"/>
  <c r="BP17" i="51"/>
  <c r="BQ17" i="51" s="1"/>
  <c r="I23" i="51"/>
  <c r="AZ42" i="51"/>
  <c r="BA42" i="51" s="1"/>
  <c r="N16" i="51"/>
  <c r="BD15" i="51"/>
  <c r="I40" i="51"/>
  <c r="N32" i="51"/>
  <c r="I21" i="51"/>
  <c r="I36" i="51"/>
  <c r="N27" i="51"/>
  <c r="N23" i="51"/>
  <c r="N35" i="51"/>
  <c r="I28" i="51"/>
  <c r="I24" i="51"/>
  <c r="I41" i="51"/>
  <c r="N30" i="51"/>
  <c r="I34" i="51"/>
  <c r="N21" i="51"/>
  <c r="I39" i="51"/>
  <c r="L39" i="51" s="1"/>
  <c r="M39" i="51" s="1"/>
  <c r="N19" i="51"/>
  <c r="I42" i="51"/>
  <c r="I18" i="51"/>
  <c r="I35" i="51"/>
  <c r="N29" i="51"/>
  <c r="N20" i="51"/>
  <c r="N36" i="51"/>
  <c r="N33" i="51"/>
  <c r="N15" i="51"/>
  <c r="I32" i="51"/>
  <c r="I29" i="51"/>
  <c r="I20" i="51"/>
  <c r="I19" i="51"/>
  <c r="I33" i="51"/>
  <c r="I43" i="51"/>
  <c r="I30" i="51"/>
  <c r="N17" i="51"/>
  <c r="N34" i="51"/>
  <c r="N31" i="51"/>
  <c r="N28" i="51"/>
  <c r="I27" i="51"/>
  <c r="N22" i="51"/>
  <c r="I31" i="51"/>
  <c r="BM21" i="51"/>
  <c r="BP21" i="51" s="1"/>
  <c r="BQ21" i="51" s="1"/>
  <c r="AZ35" i="51"/>
  <c r="BA35" i="51" s="1"/>
  <c r="AE43" i="51"/>
  <c r="BY43" i="51" s="1"/>
  <c r="BP36" i="51"/>
  <c r="BQ36" i="51" s="1"/>
  <c r="CD39" i="51"/>
  <c r="AS39" i="51"/>
  <c r="I17" i="51"/>
  <c r="AZ16" i="51"/>
  <c r="BA16" i="51" s="1"/>
  <c r="BM42" i="51"/>
  <c r="BM33" i="51"/>
  <c r="BR20" i="51"/>
  <c r="BR35" i="51"/>
  <c r="BM28" i="51"/>
  <c r="BM24" i="51"/>
  <c r="BM36" i="51"/>
  <c r="BR27" i="51"/>
  <c r="BR23" i="51"/>
  <c r="BM43" i="51"/>
  <c r="BM31" i="51"/>
  <c r="BR33" i="51"/>
  <c r="BM22" i="51"/>
  <c r="BR31" i="51"/>
  <c r="BR28" i="51"/>
  <c r="BM27" i="51"/>
  <c r="BR19" i="51"/>
  <c r="BM41" i="51"/>
  <c r="BR22" i="51"/>
  <c r="BM15" i="51"/>
  <c r="BM34" i="51"/>
  <c r="BR17" i="51"/>
  <c r="BM19" i="51"/>
  <c r="BM39" i="51"/>
  <c r="BM16" i="51"/>
  <c r="BR18" i="51"/>
  <c r="BM35" i="51"/>
  <c r="BM40" i="51"/>
  <c r="BR36" i="51"/>
  <c r="BM32" i="51"/>
  <c r="BR30" i="51"/>
  <c r="BM29" i="51"/>
  <c r="BP29" i="51" s="1"/>
  <c r="BQ29" i="51" s="1"/>
  <c r="BR24" i="51"/>
  <c r="BM23" i="51"/>
  <c r="BR21" i="51"/>
  <c r="BM20" i="51"/>
  <c r="BP20" i="51" s="1"/>
  <c r="BQ20" i="51" s="1"/>
  <c r="BM18" i="51"/>
  <c r="BD17" i="51"/>
  <c r="N18" i="51"/>
  <c r="BD23" i="51"/>
  <c r="O91" i="51"/>
  <c r="CB72" i="51"/>
  <c r="CG72" i="51" s="1"/>
  <c r="BX72" i="51"/>
  <c r="Z20" i="51"/>
  <c r="AA20" i="51" s="1"/>
  <c r="BW42" i="51"/>
  <c r="Q42" i="51"/>
  <c r="AZ30" i="51"/>
  <c r="BA30" i="51" s="1"/>
  <c r="AZ21" i="51"/>
  <c r="BA21" i="51" s="1"/>
  <c r="AZ33" i="51"/>
  <c r="BA33" i="51" s="1"/>
  <c r="AZ39" i="51"/>
  <c r="BA39" i="51" s="1"/>
  <c r="AZ28" i="51"/>
  <c r="BA28" i="51" s="1"/>
  <c r="AZ24" i="51"/>
  <c r="BA24" i="51" s="1"/>
  <c r="AZ40" i="51"/>
  <c r="BA40" i="51" s="1"/>
  <c r="AZ32" i="51"/>
  <c r="BA32" i="51" s="1"/>
  <c r="AZ29" i="51"/>
  <c r="BA29" i="51" s="1"/>
  <c r="AZ20" i="51"/>
  <c r="BA20" i="51" s="1"/>
  <c r="AZ17" i="51"/>
  <c r="BA17" i="51" s="1"/>
  <c r="AZ23" i="51"/>
  <c r="BA23" i="51" s="1"/>
  <c r="AZ36" i="51"/>
  <c r="BA36" i="51" s="1"/>
  <c r="BD24" i="51"/>
  <c r="AY23" i="51"/>
  <c r="AY36" i="51"/>
  <c r="BD27" i="51"/>
  <c r="AZ18" i="51"/>
  <c r="BA18" i="51" s="1"/>
  <c r="AZ43" i="51"/>
  <c r="BA43" i="51" s="1"/>
  <c r="AY21" i="51"/>
  <c r="AY18" i="51"/>
  <c r="AY43" i="51"/>
  <c r="AZ41" i="51"/>
  <c r="BA41" i="51" s="1"/>
  <c r="AZ34" i="51"/>
  <c r="BA34" i="51" s="1"/>
  <c r="BD19" i="51"/>
  <c r="AY34" i="51"/>
  <c r="AZ31" i="51"/>
  <c r="BA31" i="51" s="1"/>
  <c r="AY41" i="51"/>
  <c r="AZ22" i="51"/>
  <c r="BA22" i="51" s="1"/>
  <c r="AZ19" i="51"/>
  <c r="BA19" i="51" s="1"/>
  <c r="AZ15" i="51"/>
  <c r="BA15" i="51" s="1"/>
  <c r="AY15" i="51"/>
  <c r="BD32" i="51"/>
  <c r="BN28" i="51"/>
  <c r="BO28" i="51" s="1"/>
  <c r="BP28" i="51" s="1"/>
  <c r="BQ28" i="51" s="1"/>
  <c r="BN24" i="51"/>
  <c r="BO24" i="51" s="1"/>
  <c r="BN39" i="51"/>
  <c r="BO39" i="51" s="1"/>
  <c r="BN19" i="51"/>
  <c r="BO19" i="51" s="1"/>
  <c r="BN43" i="51"/>
  <c r="BO43" i="51" s="1"/>
  <c r="BN31" i="51"/>
  <c r="BO31" i="51" s="1"/>
  <c r="BN22" i="51"/>
  <c r="BO22" i="51" s="1"/>
  <c r="BP22" i="51" s="1"/>
  <c r="BQ22" i="51" s="1"/>
  <c r="BN40" i="51"/>
  <c r="BO40" i="51" s="1"/>
  <c r="BN41" i="51"/>
  <c r="BO41" i="51" s="1"/>
  <c r="BN15" i="51"/>
  <c r="BO15" i="51" s="1"/>
  <c r="BN34" i="51"/>
  <c r="BO34" i="51" s="1"/>
  <c r="BP34" i="51" s="1"/>
  <c r="BQ34" i="51" s="1"/>
  <c r="BN16" i="51"/>
  <c r="BO16" i="51" s="1"/>
  <c r="BN42" i="51"/>
  <c r="BO42" i="51" s="1"/>
  <c r="BN32" i="51"/>
  <c r="BO32" i="51" s="1"/>
  <c r="BN33" i="51"/>
  <c r="BO33" i="51" s="1"/>
  <c r="BP33" i="51" s="1"/>
  <c r="BQ33" i="51" s="1"/>
  <c r="BD16" i="51"/>
  <c r="BN23" i="51"/>
  <c r="BO23" i="51" s="1"/>
  <c r="J16" i="51"/>
  <c r="K16" i="51" s="1"/>
  <c r="AK17" i="51"/>
  <c r="W19" i="51"/>
  <c r="AY19" i="51"/>
  <c r="AB20" i="51"/>
  <c r="AK21" i="51"/>
  <c r="AY22" i="51"/>
  <c r="AL24" i="51"/>
  <c r="AM24" i="51" s="1"/>
  <c r="AN24" i="51" s="1"/>
  <c r="AO24" i="51" s="1"/>
  <c r="J27" i="51"/>
  <c r="K27" i="51" s="1"/>
  <c r="AB29" i="51"/>
  <c r="AB32" i="51"/>
  <c r="X35" i="51"/>
  <c r="Y35" i="51" s="1"/>
  <c r="Z35" i="51" s="1"/>
  <c r="AA35" i="51" s="1"/>
  <c r="CC39" i="51"/>
  <c r="AK43" i="51"/>
  <c r="AQ90" i="51"/>
  <c r="AB15" i="51"/>
  <c r="X19" i="51"/>
  <c r="Y19" i="51" s="1"/>
  <c r="Z19" i="51" s="1"/>
  <c r="AA19" i="51" s="1"/>
  <c r="J24" i="51"/>
  <c r="K24" i="51" s="1"/>
  <c r="AP27" i="51"/>
  <c r="AY31" i="51"/>
  <c r="AK33" i="51"/>
  <c r="AN33" i="51" s="1"/>
  <c r="AO33" i="51" s="1"/>
  <c r="AK36" i="51"/>
  <c r="BW39" i="51"/>
  <c r="BU43" i="51"/>
  <c r="BX64" i="51"/>
  <c r="CG73" i="51"/>
  <c r="BW43" i="51"/>
  <c r="J15" i="51"/>
  <c r="K15" i="51" s="1"/>
  <c r="AK16" i="51"/>
  <c r="AN16" i="51" s="1"/>
  <c r="AO16" i="51" s="1"/>
  <c r="W18" i="51"/>
  <c r="AY27" i="51"/>
  <c r="BB27" i="51" s="1"/>
  <c r="BC27" i="51" s="1"/>
  <c r="X28" i="51"/>
  <c r="Y28" i="51" s="1"/>
  <c r="BD28" i="51"/>
  <c r="X31" i="51"/>
  <c r="Y31" i="51" s="1"/>
  <c r="Z31" i="51" s="1"/>
  <c r="AA31" i="51" s="1"/>
  <c r="AP36" i="51"/>
  <c r="AK40" i="51"/>
  <c r="O89" i="51"/>
  <c r="O86" i="51"/>
  <c r="BX70" i="51"/>
  <c r="BS86" i="51"/>
  <c r="CB43" i="51"/>
  <c r="CG43" i="51" s="1"/>
  <c r="AQ86" i="51"/>
  <c r="J36" i="51"/>
  <c r="K36" i="51" s="1"/>
  <c r="J31" i="51"/>
  <c r="K31" i="51" s="1"/>
  <c r="J41" i="51"/>
  <c r="K41" i="51" s="1"/>
  <c r="J34" i="51"/>
  <c r="K34" i="51" s="1"/>
  <c r="J29" i="51"/>
  <c r="K29" i="51" s="1"/>
  <c r="AK15" i="51"/>
  <c r="W17" i="51"/>
  <c r="J23" i="51"/>
  <c r="K23" i="51" s="1"/>
  <c r="L23" i="51" s="1"/>
  <c r="M23" i="51" s="1"/>
  <c r="CB74" i="51"/>
  <c r="CG74" i="51" s="1"/>
  <c r="BX74" i="51"/>
  <c r="AB30" i="51"/>
  <c r="W41" i="51"/>
  <c r="W34" i="51"/>
  <c r="AB21" i="51"/>
  <c r="AB33" i="51"/>
  <c r="W22" i="51"/>
  <c r="Z22" i="51" s="1"/>
  <c r="AA22" i="51" s="1"/>
  <c r="AB28" i="51"/>
  <c r="AB24" i="51"/>
  <c r="W42" i="51"/>
  <c r="W32" i="51"/>
  <c r="J19" i="51"/>
  <c r="K19" i="51" s="1"/>
  <c r="L19" i="51" s="1"/>
  <c r="M19" i="51" s="1"/>
  <c r="J20" i="51"/>
  <c r="K20" i="51" s="1"/>
  <c r="AP20" i="51"/>
  <c r="AP23" i="51"/>
  <c r="W27" i="51"/>
  <c r="AP29" i="51"/>
  <c r="AB31" i="51"/>
  <c r="J32" i="51"/>
  <c r="K32" i="51" s="1"/>
  <c r="BW40" i="51"/>
  <c r="AK42" i="51"/>
  <c r="AC92" i="51"/>
  <c r="X41" i="51"/>
  <c r="Y41" i="51" s="1"/>
  <c r="Z41" i="51" s="1"/>
  <c r="AA41" i="51" s="1"/>
  <c r="X34" i="51"/>
  <c r="Y34" i="51" s="1"/>
  <c r="Z34" i="51" s="1"/>
  <c r="AA34" i="51" s="1"/>
  <c r="X29" i="51"/>
  <c r="Y29" i="51" s="1"/>
  <c r="Z29" i="51" s="1"/>
  <c r="AA29" i="51" s="1"/>
  <c r="X42" i="51"/>
  <c r="Y42" i="51" s="1"/>
  <c r="X32" i="51"/>
  <c r="Y32" i="51" s="1"/>
  <c r="X27" i="51"/>
  <c r="Y27" i="51" s="1"/>
  <c r="X23" i="51"/>
  <c r="Y23" i="51" s="1"/>
  <c r="Z23" i="51" s="1"/>
  <c r="AA23" i="51" s="1"/>
  <c r="AP16" i="51"/>
  <c r="AB18" i="51"/>
  <c r="AK19" i="51"/>
  <c r="W21" i="51"/>
  <c r="W24" i="51"/>
  <c r="W30" i="51"/>
  <c r="AB34" i="51"/>
  <c r="W43" i="51"/>
  <c r="AQ92" i="51"/>
  <c r="AP28" i="51"/>
  <c r="AP24" i="51"/>
  <c r="AK32" i="51"/>
  <c r="AP19" i="51"/>
  <c r="AP31" i="51"/>
  <c r="AK20" i="51"/>
  <c r="AN20" i="51" s="1"/>
  <c r="AO20" i="51" s="1"/>
  <c r="AK35" i="51"/>
  <c r="AP22" i="51"/>
  <c r="AK30" i="51"/>
  <c r="W16" i="51"/>
  <c r="X21" i="51"/>
  <c r="Y21" i="51" s="1"/>
  <c r="Z21" i="51" s="1"/>
  <c r="AA21" i="51" s="1"/>
  <c r="AK22" i="51"/>
  <c r="X24" i="51"/>
  <c r="Y24" i="51" s="1"/>
  <c r="Z24" i="51" s="1"/>
  <c r="AA24" i="51" s="1"/>
  <c r="AB27" i="51"/>
  <c r="AK28" i="51"/>
  <c r="X30" i="51"/>
  <c r="Y30" i="51" s="1"/>
  <c r="J35" i="51"/>
  <c r="K35" i="51" s="1"/>
  <c r="AP35" i="51"/>
  <c r="W36" i="51"/>
  <c r="X43" i="51"/>
  <c r="Y43" i="51" s="1"/>
  <c r="CG50" i="51"/>
  <c r="CG80" i="51"/>
  <c r="O93" i="51"/>
  <c r="AL32" i="51"/>
  <c r="AM32" i="51" s="1"/>
  <c r="AL42" i="51"/>
  <c r="AM42" i="51" s="1"/>
  <c r="AL27" i="51"/>
  <c r="AM27" i="51" s="1"/>
  <c r="AN27" i="51" s="1"/>
  <c r="AO27" i="51" s="1"/>
  <c r="AL23" i="51"/>
  <c r="AM23" i="51" s="1"/>
  <c r="AN23" i="51" s="1"/>
  <c r="AO23" i="51" s="1"/>
  <c r="AL35" i="51"/>
  <c r="AM35" i="51" s="1"/>
  <c r="AL30" i="51"/>
  <c r="AM30" i="51" s="1"/>
  <c r="AL43" i="51"/>
  <c r="AM43" i="51" s="1"/>
  <c r="AL21" i="51"/>
  <c r="AM21" i="51" s="1"/>
  <c r="X16" i="51"/>
  <c r="Y16" i="51" s="1"/>
  <c r="AY17" i="51"/>
  <c r="J18" i="51"/>
  <c r="K18" i="51" s="1"/>
  <c r="AY20" i="51"/>
  <c r="BD21" i="51"/>
  <c r="AL22" i="51"/>
  <c r="AM22" i="51" s="1"/>
  <c r="AL28" i="51"/>
  <c r="AM28" i="51" s="1"/>
  <c r="AY29" i="51"/>
  <c r="BD30" i="51"/>
  <c r="AK31" i="51"/>
  <c r="AY32" i="51"/>
  <c r="W33" i="51"/>
  <c r="AK34" i="51"/>
  <c r="X36" i="51"/>
  <c r="Y36" i="51" s="1"/>
  <c r="AK39" i="51"/>
  <c r="CC70" i="51"/>
  <c r="CG78" i="51"/>
  <c r="AY35" i="51"/>
  <c r="BD22" i="51"/>
  <c r="AY30" i="51"/>
  <c r="AY42" i="51"/>
  <c r="BD29" i="51"/>
  <c r="AY33" i="51"/>
  <c r="BD20" i="51"/>
  <c r="AY39" i="51"/>
  <c r="BD35" i="51"/>
  <c r="AY28" i="51"/>
  <c r="AY24" i="51"/>
  <c r="AP15" i="51"/>
  <c r="AB17" i="51"/>
  <c r="J28" i="51"/>
  <c r="K28" i="51" s="1"/>
  <c r="AL31" i="51"/>
  <c r="AM31" i="51" s="1"/>
  <c r="X33" i="51"/>
  <c r="Y33" i="51" s="1"/>
  <c r="BD33" i="51"/>
  <c r="AL34" i="51"/>
  <c r="AM34" i="51" s="1"/>
  <c r="BD36" i="51"/>
  <c r="AL39" i="51"/>
  <c r="AM39" i="51" s="1"/>
  <c r="AN39" i="51" s="1"/>
  <c r="AO39" i="51" s="1"/>
  <c r="W40" i="51"/>
  <c r="AK41" i="51"/>
  <c r="AN41" i="51" s="1"/>
  <c r="AO41" i="51" s="1"/>
  <c r="J42" i="51"/>
  <c r="K42" i="51" s="1"/>
  <c r="CD70" i="51"/>
  <c r="BX73" i="51"/>
  <c r="CG76" i="51"/>
  <c r="AE41" i="51"/>
  <c r="Q40" i="51"/>
  <c r="BU42" i="51"/>
  <c r="BB36" i="50"/>
  <c r="BC36" i="50" s="1"/>
  <c r="AK17" i="50"/>
  <c r="AN17" i="50" s="1"/>
  <c r="AO17" i="50" s="1"/>
  <c r="AK22" i="50"/>
  <c r="X20" i="50"/>
  <c r="Y20" i="50" s="1"/>
  <c r="Z20" i="50" s="1"/>
  <c r="AA20" i="50" s="1"/>
  <c r="AK29" i="50"/>
  <c r="AN29" i="50" s="1"/>
  <c r="AO29" i="50" s="1"/>
  <c r="AK20" i="50"/>
  <c r="AK16" i="50"/>
  <c r="AP17" i="50"/>
  <c r="BR32" i="50"/>
  <c r="AP18" i="50"/>
  <c r="AC92" i="50"/>
  <c r="AQ92" i="50" s="1"/>
  <c r="X21" i="50"/>
  <c r="Y21" i="50" s="1"/>
  <c r="BB22" i="50"/>
  <c r="W23" i="50"/>
  <c r="W31" i="50"/>
  <c r="BU39" i="50"/>
  <c r="CF39" i="50"/>
  <c r="AP20" i="50"/>
  <c r="AK27" i="50"/>
  <c r="AN27" i="50" s="1"/>
  <c r="AO27" i="50" s="1"/>
  <c r="AB31" i="50"/>
  <c r="W33" i="50"/>
  <c r="X15" i="50"/>
  <c r="Y15" i="50" s="1"/>
  <c r="Z15" i="50" s="1"/>
  <c r="AA15" i="50" s="1"/>
  <c r="AP16" i="50"/>
  <c r="X40" i="50"/>
  <c r="Y40" i="50" s="1"/>
  <c r="X36" i="50"/>
  <c r="Y36" i="50" s="1"/>
  <c r="X42" i="50"/>
  <c r="Y42" i="50" s="1"/>
  <c r="X32" i="50"/>
  <c r="Y32" i="50" s="1"/>
  <c r="X27" i="50"/>
  <c r="Y27" i="50" s="1"/>
  <c r="X23" i="50"/>
  <c r="Y23" i="50" s="1"/>
  <c r="X43" i="50"/>
  <c r="Y43" i="50" s="1"/>
  <c r="X24" i="50"/>
  <c r="Y24" i="50" s="1"/>
  <c r="X18" i="50"/>
  <c r="Y18" i="50" s="1"/>
  <c r="X29" i="50"/>
  <c r="Y29" i="50" s="1"/>
  <c r="X35" i="50"/>
  <c r="Y35" i="50" s="1"/>
  <c r="X34" i="50"/>
  <c r="Y34" i="50" s="1"/>
  <c r="X16" i="50"/>
  <c r="Y16" i="50" s="1"/>
  <c r="Z16" i="50" s="1"/>
  <c r="AA16" i="50" s="1"/>
  <c r="X33" i="50"/>
  <c r="Y33" i="50" s="1"/>
  <c r="Z33" i="50" s="1"/>
  <c r="AA33" i="50" s="1"/>
  <c r="AB27" i="50"/>
  <c r="W34" i="50"/>
  <c r="AB22" i="50"/>
  <c r="W18" i="50"/>
  <c r="X31" i="50"/>
  <c r="Y31" i="50" s="1"/>
  <c r="Z31" i="50" s="1"/>
  <c r="AA31" i="50" s="1"/>
  <c r="X41" i="50"/>
  <c r="Y41" i="50" s="1"/>
  <c r="W41" i="50"/>
  <c r="X39" i="50"/>
  <c r="Y39" i="50" s="1"/>
  <c r="X30" i="50"/>
  <c r="Y30" i="50" s="1"/>
  <c r="AB15" i="50"/>
  <c r="W29" i="50"/>
  <c r="AB23" i="50"/>
  <c r="AB16" i="50"/>
  <c r="W24" i="50"/>
  <c r="CC39" i="50"/>
  <c r="AP21" i="50"/>
  <c r="AP23" i="50"/>
  <c r="X28" i="50"/>
  <c r="Y28" i="50" s="1"/>
  <c r="W36" i="50"/>
  <c r="AB36" i="50"/>
  <c r="AP30" i="50"/>
  <c r="AK35" i="50"/>
  <c r="AP22" i="50"/>
  <c r="AK30" i="50"/>
  <c r="AP34" i="50"/>
  <c r="AK21" i="50"/>
  <c r="AP33" i="50"/>
  <c r="AK28" i="50"/>
  <c r="AN28" i="50" s="1"/>
  <c r="AO28" i="50" s="1"/>
  <c r="AK40" i="50"/>
  <c r="AK39" i="50"/>
  <c r="AK42" i="50"/>
  <c r="AK33" i="50"/>
  <c r="AN33" i="50" s="1"/>
  <c r="AO33" i="50" s="1"/>
  <c r="AP24" i="50"/>
  <c r="AK31" i="50"/>
  <c r="AN31" i="50" s="1"/>
  <c r="AO31" i="50" s="1"/>
  <c r="AP15" i="50"/>
  <c r="AP29" i="50"/>
  <c r="AK24" i="50"/>
  <c r="AP36" i="50"/>
  <c r="AP35" i="50"/>
  <c r="AK41" i="50"/>
  <c r="AN41" i="50" s="1"/>
  <c r="AO41" i="50" s="1"/>
  <c r="AK36" i="50"/>
  <c r="AP28" i="50"/>
  <c r="AK15" i="50"/>
  <c r="AK43" i="50"/>
  <c r="AP32" i="50"/>
  <c r="AK23" i="50"/>
  <c r="AN23" i="50" s="1"/>
  <c r="AO23" i="50" s="1"/>
  <c r="AK32" i="50"/>
  <c r="AN32" i="50" s="1"/>
  <c r="AO32" i="50" s="1"/>
  <c r="AP27" i="50"/>
  <c r="AP19" i="50"/>
  <c r="AK18" i="50"/>
  <c r="AN18" i="50" s="1"/>
  <c r="AO18" i="50" s="1"/>
  <c r="AK19" i="50"/>
  <c r="AK34" i="50"/>
  <c r="AB18" i="50"/>
  <c r="AN19" i="50"/>
  <c r="AO19" i="50" s="1"/>
  <c r="W22" i="50"/>
  <c r="BG43" i="50"/>
  <c r="BN30" i="50"/>
  <c r="BO30" i="50" s="1"/>
  <c r="BN22" i="50"/>
  <c r="BO22" i="50" s="1"/>
  <c r="BN40" i="50"/>
  <c r="BO40" i="50" s="1"/>
  <c r="BN21" i="50"/>
  <c r="BO21" i="50" s="1"/>
  <c r="BN39" i="50"/>
  <c r="BO39" i="50" s="1"/>
  <c r="BN35" i="50"/>
  <c r="BO35" i="50" s="1"/>
  <c r="BN32" i="50"/>
  <c r="BO32" i="50" s="1"/>
  <c r="BN31" i="50"/>
  <c r="BO31" i="50" s="1"/>
  <c r="BN15" i="50"/>
  <c r="BO15" i="50" s="1"/>
  <c r="BP15" i="50" s="1"/>
  <c r="BQ15" i="50" s="1"/>
  <c r="BN33" i="50"/>
  <c r="BO33" i="50" s="1"/>
  <c r="BP33" i="50" s="1"/>
  <c r="BQ33" i="50" s="1"/>
  <c r="BN19" i="50"/>
  <c r="BO19" i="50" s="1"/>
  <c r="BN27" i="50"/>
  <c r="BO27" i="50" s="1"/>
  <c r="BR16" i="50"/>
  <c r="BN41" i="50"/>
  <c r="BO41" i="50" s="1"/>
  <c r="BM30" i="50"/>
  <c r="BN36" i="50"/>
  <c r="BO36" i="50" s="1"/>
  <c r="BM29" i="50"/>
  <c r="BM20" i="50"/>
  <c r="BM18" i="50"/>
  <c r="BN43" i="50"/>
  <c r="BO43" i="50" s="1"/>
  <c r="BN42" i="50"/>
  <c r="BO42" i="50" s="1"/>
  <c r="BN29" i="50"/>
  <c r="BO29" i="50" s="1"/>
  <c r="BN24" i="50"/>
  <c r="BO24" i="50" s="1"/>
  <c r="BN20" i="50"/>
  <c r="BO20" i="50" s="1"/>
  <c r="BN18" i="50"/>
  <c r="BO18" i="50" s="1"/>
  <c r="X17" i="50"/>
  <c r="Y17" i="50" s="1"/>
  <c r="X22" i="50"/>
  <c r="Y22" i="50" s="1"/>
  <c r="Z22" i="50" s="1"/>
  <c r="AA22" i="50" s="1"/>
  <c r="BM27" i="50"/>
  <c r="Q42" i="50"/>
  <c r="AZ32" i="50"/>
  <c r="BA32" i="50" s="1"/>
  <c r="AZ39" i="50"/>
  <c r="BA39" i="50" s="1"/>
  <c r="AZ28" i="50"/>
  <c r="BA28" i="50" s="1"/>
  <c r="AZ24" i="50"/>
  <c r="BA24" i="50" s="1"/>
  <c r="AY32" i="50"/>
  <c r="BD30" i="50"/>
  <c r="AZ43" i="50"/>
  <c r="BA43" i="50" s="1"/>
  <c r="AY43" i="50"/>
  <c r="AZ34" i="50"/>
  <c r="BA34" i="50" s="1"/>
  <c r="AZ17" i="50"/>
  <c r="BA17" i="50" s="1"/>
  <c r="AZ41" i="50"/>
  <c r="BA41" i="50" s="1"/>
  <c r="AZ40" i="50"/>
  <c r="BA40" i="50" s="1"/>
  <c r="BB40" i="50" s="1"/>
  <c r="BC40" i="50" s="1"/>
  <c r="AZ27" i="50"/>
  <c r="BA27" i="50" s="1"/>
  <c r="BB27" i="50" s="1"/>
  <c r="BC27" i="50" s="1"/>
  <c r="BD15" i="50"/>
  <c r="AZ31" i="50"/>
  <c r="BA31" i="50" s="1"/>
  <c r="BD36" i="50"/>
  <c r="CG81" i="50"/>
  <c r="BM42" i="50"/>
  <c r="BM41" i="50"/>
  <c r="BM35" i="50"/>
  <c r="BR22" i="50"/>
  <c r="BM43" i="50"/>
  <c r="BM31" i="50"/>
  <c r="BR33" i="50"/>
  <c r="BM22" i="50"/>
  <c r="BM36" i="50"/>
  <c r="BM28" i="50"/>
  <c r="BR27" i="50"/>
  <c r="BR20" i="50"/>
  <c r="BM21" i="50"/>
  <c r="BM17" i="50"/>
  <c r="BM39" i="50"/>
  <c r="BM33" i="50"/>
  <c r="BR15" i="50"/>
  <c r="BR29" i="50"/>
  <c r="BM24" i="50"/>
  <c r="BR23" i="50"/>
  <c r="BM19" i="50"/>
  <c r="BR28" i="50"/>
  <c r="BM15" i="50"/>
  <c r="J27" i="50"/>
  <c r="K27" i="50" s="1"/>
  <c r="N35" i="50"/>
  <c r="W39" i="50"/>
  <c r="BM40" i="50"/>
  <c r="BU43" i="50"/>
  <c r="CG79" i="50"/>
  <c r="CC43" i="50"/>
  <c r="AE43" i="50"/>
  <c r="CG49" i="50"/>
  <c r="CG77" i="50"/>
  <c r="CG66" i="50"/>
  <c r="N18" i="50"/>
  <c r="BM34" i="50"/>
  <c r="BP34" i="50" s="1"/>
  <c r="BQ34" i="50" s="1"/>
  <c r="BR35" i="50"/>
  <c r="BW40" i="50"/>
  <c r="BU41" i="50"/>
  <c r="CB73" i="50"/>
  <c r="CG73" i="50" s="1"/>
  <c r="AN36" i="50"/>
  <c r="AO36" i="50" s="1"/>
  <c r="AS40" i="50"/>
  <c r="J34" i="50"/>
  <c r="K34" i="50" s="1"/>
  <c r="J29" i="50"/>
  <c r="K29" i="50" s="1"/>
  <c r="J39" i="50"/>
  <c r="K39" i="50" s="1"/>
  <c r="J28" i="50"/>
  <c r="K28" i="50" s="1"/>
  <c r="J35" i="50"/>
  <c r="K35" i="50" s="1"/>
  <c r="J21" i="50"/>
  <c r="K21" i="50" s="1"/>
  <c r="L21" i="50" s="1"/>
  <c r="M21" i="50" s="1"/>
  <c r="J40" i="50"/>
  <c r="K40" i="50" s="1"/>
  <c r="L40" i="50" s="1"/>
  <c r="M40" i="50" s="1"/>
  <c r="J20" i="50"/>
  <c r="K20" i="50" s="1"/>
  <c r="J31" i="50"/>
  <c r="K31" i="50" s="1"/>
  <c r="J24" i="50"/>
  <c r="K24" i="50" s="1"/>
  <c r="J18" i="50"/>
  <c r="K18" i="50" s="1"/>
  <c r="N15" i="50"/>
  <c r="AY16" i="50"/>
  <c r="N20" i="50"/>
  <c r="AY20" i="50"/>
  <c r="BD23" i="50"/>
  <c r="I29" i="50"/>
  <c r="BM32" i="50"/>
  <c r="I40" i="50"/>
  <c r="AY40" i="50"/>
  <c r="AC90" i="50"/>
  <c r="AQ90" i="50" s="1"/>
  <c r="BE90" i="50" s="1"/>
  <c r="I39" i="50"/>
  <c r="N34" i="50"/>
  <c r="I27" i="50"/>
  <c r="I23" i="50"/>
  <c r="I41" i="50"/>
  <c r="N30" i="50"/>
  <c r="I19" i="50"/>
  <c r="I34" i="50"/>
  <c r="N21" i="50"/>
  <c r="I36" i="50"/>
  <c r="N27" i="50"/>
  <c r="I22" i="50"/>
  <c r="I28" i="50"/>
  <c r="N16" i="50"/>
  <c r="N33" i="50"/>
  <c r="I35" i="50"/>
  <c r="I42" i="50"/>
  <c r="I33" i="50"/>
  <c r="N31" i="50"/>
  <c r="I16" i="50"/>
  <c r="N23" i="50"/>
  <c r="N36" i="50"/>
  <c r="I31" i="50"/>
  <c r="N29" i="50"/>
  <c r="I24" i="50"/>
  <c r="N22" i="50"/>
  <c r="N19" i="50"/>
  <c r="AB32" i="50"/>
  <c r="AB28" i="50"/>
  <c r="AB24" i="50"/>
  <c r="W42" i="50"/>
  <c r="W32" i="50"/>
  <c r="W43" i="50"/>
  <c r="AB30" i="50"/>
  <c r="AB19" i="50"/>
  <c r="AB35" i="50"/>
  <c r="W30" i="50"/>
  <c r="W19" i="50"/>
  <c r="W40" i="50"/>
  <c r="AB33" i="50"/>
  <c r="W21" i="50"/>
  <c r="AB20" i="50"/>
  <c r="AB17" i="50"/>
  <c r="W35" i="50"/>
  <c r="W27" i="50"/>
  <c r="AZ16" i="50"/>
  <c r="BA16" i="50" s="1"/>
  <c r="W17" i="50"/>
  <c r="BD18" i="50"/>
  <c r="AZ20" i="50"/>
  <c r="BA20" i="50" s="1"/>
  <c r="W28" i="50"/>
  <c r="AZ29" i="50"/>
  <c r="BA29" i="50" s="1"/>
  <c r="BB29" i="50" s="1"/>
  <c r="BC29" i="50" s="1"/>
  <c r="AB34" i="50"/>
  <c r="CE41" i="50"/>
  <c r="J43" i="50"/>
  <c r="K43" i="50" s="1"/>
  <c r="AL34" i="50"/>
  <c r="AM34" i="50" s="1"/>
  <c r="AL30" i="50"/>
  <c r="AM30" i="50" s="1"/>
  <c r="AL43" i="50"/>
  <c r="AM43" i="50" s="1"/>
  <c r="AL21" i="50"/>
  <c r="AM21" i="50" s="1"/>
  <c r="AY17" i="50"/>
  <c r="CB39" i="50"/>
  <c r="BW39" i="50"/>
  <c r="CD42" i="50"/>
  <c r="CG42" i="50" s="1"/>
  <c r="BD28" i="50"/>
  <c r="BD24" i="50"/>
  <c r="AY33" i="50"/>
  <c r="BD20" i="50"/>
  <c r="AY39" i="50"/>
  <c r="BD35" i="50"/>
  <c r="AY28" i="50"/>
  <c r="AY24" i="50"/>
  <c r="AL24" i="50"/>
  <c r="AM24" i="50" s="1"/>
  <c r="BD33" i="50"/>
  <c r="AY35" i="50"/>
  <c r="BB35" i="50" s="1"/>
  <c r="BC35" i="50" s="1"/>
  <c r="Q39" i="50"/>
  <c r="O93" i="50"/>
  <c r="BD17" i="50"/>
  <c r="AL20" i="50"/>
  <c r="AM20" i="50" s="1"/>
  <c r="AN20" i="50" s="1"/>
  <c r="AO20" i="50" s="1"/>
  <c r="AY23" i="50"/>
  <c r="AY29" i="50"/>
  <c r="BW43" i="50"/>
  <c r="BX64" i="50"/>
  <c r="CG74" i="50"/>
  <c r="BS86" i="50"/>
  <c r="Q43" i="50"/>
  <c r="O89" i="50"/>
  <c r="BX70" i="50"/>
  <c r="CG84" i="50"/>
  <c r="AC86" i="50"/>
  <c r="CG82" i="50"/>
  <c r="AL16" i="50"/>
  <c r="AM16" i="50" s="1"/>
  <c r="AL39" i="50"/>
  <c r="AM39" i="50" s="1"/>
  <c r="AL40" i="50"/>
  <c r="AM40" i="50" s="1"/>
  <c r="AQ86" i="50"/>
  <c r="CD70" i="50"/>
  <c r="CG70" i="50" s="1"/>
  <c r="CG80" i="50"/>
  <c r="AC91" i="50"/>
  <c r="CG50" i="50"/>
  <c r="CG78" i="50"/>
  <c r="AQ91" i="50"/>
  <c r="CB71" i="50"/>
  <c r="CG71" i="50" s="1"/>
  <c r="AC92" i="49"/>
  <c r="AZ30" i="49"/>
  <c r="BA30" i="49" s="1"/>
  <c r="AZ33" i="49"/>
  <c r="BA33" i="49" s="1"/>
  <c r="AZ39" i="49"/>
  <c r="BA39" i="49" s="1"/>
  <c r="AZ28" i="49"/>
  <c r="BA28" i="49" s="1"/>
  <c r="AZ24" i="49"/>
  <c r="BA24" i="49" s="1"/>
  <c r="AZ34" i="49"/>
  <c r="BA34" i="49" s="1"/>
  <c r="AZ29" i="49"/>
  <c r="BA29" i="49" s="1"/>
  <c r="AZ22" i="49"/>
  <c r="BA22" i="49" s="1"/>
  <c r="AZ43" i="49"/>
  <c r="BA43" i="49" s="1"/>
  <c r="BB43" i="49" s="1"/>
  <c r="BC43" i="49" s="1"/>
  <c r="AZ42" i="49"/>
  <c r="BA42" i="49" s="1"/>
  <c r="BB42" i="49" s="1"/>
  <c r="BC42" i="49" s="1"/>
  <c r="AZ31" i="49"/>
  <c r="BA31" i="49" s="1"/>
  <c r="AZ27" i="49"/>
  <c r="BA27" i="49" s="1"/>
  <c r="AZ15" i="49"/>
  <c r="BA15" i="49" s="1"/>
  <c r="AZ19" i="49"/>
  <c r="BA19" i="49" s="1"/>
  <c r="BB19" i="49" s="1"/>
  <c r="BC19" i="49" s="1"/>
  <c r="AZ20" i="49"/>
  <c r="BA20" i="49" s="1"/>
  <c r="AZ35" i="49"/>
  <c r="BA35" i="49" s="1"/>
  <c r="BB35" i="49" s="1"/>
  <c r="BC35" i="49" s="1"/>
  <c r="AZ23" i="49"/>
  <c r="BA23" i="49" s="1"/>
  <c r="AZ16" i="49"/>
  <c r="BA16" i="49" s="1"/>
  <c r="BB16" i="49" s="1"/>
  <c r="BC16" i="49" s="1"/>
  <c r="AZ21" i="49"/>
  <c r="BA21" i="49" s="1"/>
  <c r="I32" i="49"/>
  <c r="AK28" i="49"/>
  <c r="W29" i="49"/>
  <c r="J30" i="49"/>
  <c r="K30" i="49" s="1"/>
  <c r="I36" i="49"/>
  <c r="AY35" i="49"/>
  <c r="BD22" i="49"/>
  <c r="AY42" i="49"/>
  <c r="BD29" i="49"/>
  <c r="AY33" i="49"/>
  <c r="BD20" i="49"/>
  <c r="AY39" i="49"/>
  <c r="BD35" i="49"/>
  <c r="AY28" i="49"/>
  <c r="AY24" i="49"/>
  <c r="BD30" i="49"/>
  <c r="AY34" i="49"/>
  <c r="BD21" i="49"/>
  <c r="AY41" i="49"/>
  <c r="BD32" i="49"/>
  <c r="AY30" i="49"/>
  <c r="BD24" i="49"/>
  <c r="BD18" i="49"/>
  <c r="AY17" i="49"/>
  <c r="BD36" i="49"/>
  <c r="AY43" i="49"/>
  <c r="BD34" i="49"/>
  <c r="BD23" i="49"/>
  <c r="BD16" i="49"/>
  <c r="BD33" i="49"/>
  <c r="AY31" i="49"/>
  <c r="AY27" i="49"/>
  <c r="AY15" i="49"/>
  <c r="AY21" i="49"/>
  <c r="AY20" i="49"/>
  <c r="BD19" i="49"/>
  <c r="BD17" i="49"/>
  <c r="BD28" i="49"/>
  <c r="AY23" i="49"/>
  <c r="AY16" i="49"/>
  <c r="AK15" i="49"/>
  <c r="AN15" i="49" s="1"/>
  <c r="AO15" i="49" s="1"/>
  <c r="AZ17" i="49"/>
  <c r="BA17" i="49" s="1"/>
  <c r="BB17" i="49" s="1"/>
  <c r="BC17" i="49" s="1"/>
  <c r="AP15" i="49"/>
  <c r="AB17" i="49"/>
  <c r="AB18" i="49"/>
  <c r="I22" i="49"/>
  <c r="N34" i="49"/>
  <c r="AY40" i="49"/>
  <c r="CB72" i="49"/>
  <c r="CG72" i="49" s="1"/>
  <c r="BX72" i="49"/>
  <c r="O91" i="49"/>
  <c r="AK20" i="49"/>
  <c r="AN20" i="49" s="1"/>
  <c r="AO20" i="49" s="1"/>
  <c r="BD15" i="49"/>
  <c r="AP16" i="49"/>
  <c r="AP21" i="49"/>
  <c r="AY29" i="49"/>
  <c r="AZ40" i="49"/>
  <c r="BA40" i="49" s="1"/>
  <c r="AQ86" i="49"/>
  <c r="CD71" i="49"/>
  <c r="CB74" i="49"/>
  <c r="CG74" i="49" s="1"/>
  <c r="O93" i="49"/>
  <c r="AY22" i="49"/>
  <c r="I40" i="49"/>
  <c r="N32" i="49"/>
  <c r="N35" i="49"/>
  <c r="I28" i="49"/>
  <c r="I24" i="49"/>
  <c r="I41" i="49"/>
  <c r="N30" i="49"/>
  <c r="I19" i="49"/>
  <c r="I34" i="49"/>
  <c r="N21" i="49"/>
  <c r="N36" i="49"/>
  <c r="I29" i="49"/>
  <c r="N31" i="49"/>
  <c r="I20" i="49"/>
  <c r="I33" i="49"/>
  <c r="L33" i="49" s="1"/>
  <c r="M33" i="49" s="1"/>
  <c r="N28" i="49"/>
  <c r="N22" i="49"/>
  <c r="I43" i="49"/>
  <c r="I39" i="49"/>
  <c r="I30" i="49"/>
  <c r="N24" i="49"/>
  <c r="I15" i="49"/>
  <c r="L15" i="49" s="1"/>
  <c r="M15" i="49" s="1"/>
  <c r="N29" i="49"/>
  <c r="N17" i="49"/>
  <c r="I42" i="49"/>
  <c r="N23" i="49"/>
  <c r="N33" i="49"/>
  <c r="I16" i="49"/>
  <c r="I31" i="49"/>
  <c r="I27" i="49"/>
  <c r="N18" i="49"/>
  <c r="I35" i="49"/>
  <c r="BD27" i="49"/>
  <c r="J36" i="49"/>
  <c r="K36" i="49" s="1"/>
  <c r="J41" i="49"/>
  <c r="K41" i="49" s="1"/>
  <c r="J34" i="49"/>
  <c r="K34" i="49" s="1"/>
  <c r="J29" i="49"/>
  <c r="K29" i="49" s="1"/>
  <c r="J43" i="49"/>
  <c r="K43" i="49" s="1"/>
  <c r="J35" i="49"/>
  <c r="K35" i="49" s="1"/>
  <c r="J18" i="49"/>
  <c r="K18" i="49" s="1"/>
  <c r="L18" i="49" s="1"/>
  <c r="M18" i="49" s="1"/>
  <c r="J39" i="49"/>
  <c r="K39" i="49" s="1"/>
  <c r="J42" i="49"/>
  <c r="K42" i="49" s="1"/>
  <c r="J19" i="49"/>
  <c r="K19" i="49" s="1"/>
  <c r="J40" i="49"/>
  <c r="K40" i="49" s="1"/>
  <c r="J16" i="49"/>
  <c r="K16" i="49" s="1"/>
  <c r="J31" i="49"/>
  <c r="K31" i="49" s="1"/>
  <c r="L31" i="49" s="1"/>
  <c r="M31" i="49" s="1"/>
  <c r="J27" i="49"/>
  <c r="K27" i="49" s="1"/>
  <c r="L27" i="49" s="1"/>
  <c r="M27" i="49" s="1"/>
  <c r="J23" i="49"/>
  <c r="K23" i="49" s="1"/>
  <c r="J17" i="49"/>
  <c r="K17" i="49" s="1"/>
  <c r="AB30" i="49"/>
  <c r="AB33" i="49"/>
  <c r="AB28" i="49"/>
  <c r="AB24" i="49"/>
  <c r="W42" i="49"/>
  <c r="W32" i="49"/>
  <c r="AB34" i="49"/>
  <c r="W27" i="49"/>
  <c r="W23" i="49"/>
  <c r="W39" i="49"/>
  <c r="AB29" i="49"/>
  <c r="W22" i="49"/>
  <c r="W19" i="49"/>
  <c r="Z19" i="49" s="1"/>
  <c r="AA19" i="49" s="1"/>
  <c r="W36" i="49"/>
  <c r="AB31" i="49"/>
  <c r="AB27" i="49"/>
  <c r="W31" i="49"/>
  <c r="Z31" i="49" s="1"/>
  <c r="AA31" i="49" s="1"/>
  <c r="W35" i="49"/>
  <c r="AB21" i="49"/>
  <c r="AB15" i="49"/>
  <c r="W43" i="49"/>
  <c r="W30" i="49"/>
  <c r="W28" i="49"/>
  <c r="AB22" i="49"/>
  <c r="W24" i="49"/>
  <c r="W20" i="49"/>
  <c r="AB19" i="49"/>
  <c r="AB16" i="49"/>
  <c r="AB32" i="49"/>
  <c r="W41" i="49"/>
  <c r="AB36" i="49"/>
  <c r="W21" i="49"/>
  <c r="AN17" i="49"/>
  <c r="AO17" i="49" s="1"/>
  <c r="AP19" i="49"/>
  <c r="I23" i="49"/>
  <c r="J24" i="49"/>
  <c r="K24" i="49" s="1"/>
  <c r="L24" i="49" s="1"/>
  <c r="M24" i="49" s="1"/>
  <c r="AP30" i="49"/>
  <c r="W34" i="49"/>
  <c r="AK16" i="49"/>
  <c r="AN16" i="49" s="1"/>
  <c r="AO16" i="49" s="1"/>
  <c r="X41" i="49"/>
  <c r="Y41" i="49" s="1"/>
  <c r="X34" i="49"/>
  <c r="Y34" i="49" s="1"/>
  <c r="X42" i="49"/>
  <c r="Y42" i="49" s="1"/>
  <c r="X32" i="49"/>
  <c r="Y32" i="49" s="1"/>
  <c r="X27" i="49"/>
  <c r="Y27" i="49" s="1"/>
  <c r="X23" i="49"/>
  <c r="Y23" i="49" s="1"/>
  <c r="X39" i="49"/>
  <c r="Y39" i="49" s="1"/>
  <c r="Z39" i="49" s="1"/>
  <c r="AA39" i="49" s="1"/>
  <c r="X33" i="49"/>
  <c r="Y33" i="49" s="1"/>
  <c r="Z33" i="49" s="1"/>
  <c r="AA33" i="49" s="1"/>
  <c r="X16" i="49"/>
  <c r="Y16" i="49" s="1"/>
  <c r="Z16" i="49" s="1"/>
  <c r="AA16" i="49" s="1"/>
  <c r="X36" i="49"/>
  <c r="Y36" i="49" s="1"/>
  <c r="X40" i="49"/>
  <c r="Y40" i="49" s="1"/>
  <c r="X29" i="49"/>
  <c r="Y29" i="49" s="1"/>
  <c r="X35" i="49"/>
  <c r="Y35" i="49" s="1"/>
  <c r="Z35" i="49" s="1"/>
  <c r="AA35" i="49" s="1"/>
  <c r="X28" i="49"/>
  <c r="Y28" i="49" s="1"/>
  <c r="X20" i="49"/>
  <c r="Y20" i="49" s="1"/>
  <c r="X43" i="49"/>
  <c r="Y43" i="49" s="1"/>
  <c r="X30" i="49"/>
  <c r="Y30" i="49" s="1"/>
  <c r="X24" i="49"/>
  <c r="Y24" i="49" s="1"/>
  <c r="X21" i="49"/>
  <c r="Y21" i="49" s="1"/>
  <c r="X15" i="49"/>
  <c r="Y15" i="49" s="1"/>
  <c r="Z15" i="49" s="1"/>
  <c r="AA15" i="49" s="1"/>
  <c r="J20" i="49"/>
  <c r="K20" i="49" s="1"/>
  <c r="X22" i="49"/>
  <c r="Y22" i="49" s="1"/>
  <c r="Z22" i="49" s="1"/>
  <c r="AA22" i="49" s="1"/>
  <c r="AB35" i="49"/>
  <c r="AP28" i="49"/>
  <c r="AP24" i="49"/>
  <c r="AP31" i="49"/>
  <c r="AK35" i="49"/>
  <c r="AP22" i="49"/>
  <c r="AK30" i="49"/>
  <c r="AK43" i="49"/>
  <c r="AP32" i="49"/>
  <c r="AK21" i="49"/>
  <c r="AK36" i="49"/>
  <c r="AP27" i="49"/>
  <c r="AP23" i="49"/>
  <c r="AP35" i="49"/>
  <c r="AK29" i="49"/>
  <c r="AP20" i="49"/>
  <c r="AK23" i="49"/>
  <c r="AK33" i="49"/>
  <c r="AK41" i="49"/>
  <c r="AK19" i="49"/>
  <c r="AK32" i="49"/>
  <c r="AK24" i="49"/>
  <c r="AP18" i="49"/>
  <c r="AK18" i="49"/>
  <c r="AP36" i="49"/>
  <c r="AK17" i="49"/>
  <c r="AK34" i="49"/>
  <c r="AN34" i="49" s="1"/>
  <c r="AO34" i="49" s="1"/>
  <c r="AP29" i="49"/>
  <c r="AK27" i="49"/>
  <c r="AK40" i="49"/>
  <c r="AP33" i="49"/>
  <c r="AK42" i="49"/>
  <c r="AP17" i="49"/>
  <c r="AK22" i="49"/>
  <c r="AY32" i="49"/>
  <c r="CG50" i="49"/>
  <c r="BD31" i="49"/>
  <c r="AZ32" i="49"/>
  <c r="BA32" i="49" s="1"/>
  <c r="AP34" i="49"/>
  <c r="AY36" i="49"/>
  <c r="AK39" i="49"/>
  <c r="AY18" i="49"/>
  <c r="BB36" i="49"/>
  <c r="BC36" i="49" s="1"/>
  <c r="AZ18" i="49"/>
  <c r="BA18" i="49" s="1"/>
  <c r="W17" i="49"/>
  <c r="W18" i="49"/>
  <c r="W40" i="49"/>
  <c r="CG40" i="49"/>
  <c r="AZ41" i="49"/>
  <c r="BA41" i="49" s="1"/>
  <c r="Q42" i="49"/>
  <c r="CB42" i="49"/>
  <c r="BW42" i="49"/>
  <c r="O89" i="49"/>
  <c r="BX70" i="49"/>
  <c r="BM42" i="49"/>
  <c r="BM33" i="49"/>
  <c r="BM36" i="49"/>
  <c r="BR27" i="49"/>
  <c r="BR23" i="49"/>
  <c r="BM43" i="49"/>
  <c r="BM31" i="49"/>
  <c r="BR18" i="49"/>
  <c r="BR33" i="49"/>
  <c r="BM22" i="49"/>
  <c r="BM40" i="49"/>
  <c r="BR28" i="49"/>
  <c r="BR24" i="49"/>
  <c r="BM32" i="49"/>
  <c r="BR19" i="49"/>
  <c r="AL27" i="49"/>
  <c r="AM27" i="49" s="1"/>
  <c r="BM34" i="49"/>
  <c r="BW39" i="49"/>
  <c r="CE39" i="49"/>
  <c r="AC86" i="49"/>
  <c r="BN28" i="49"/>
  <c r="BO28" i="49" s="1"/>
  <c r="BN24" i="49"/>
  <c r="BO24" i="49" s="1"/>
  <c r="BN43" i="49"/>
  <c r="BO43" i="49" s="1"/>
  <c r="BP43" i="49" s="1"/>
  <c r="BQ43" i="49" s="1"/>
  <c r="BN31" i="49"/>
  <c r="BO31" i="49" s="1"/>
  <c r="BN22" i="49"/>
  <c r="BO22" i="49" s="1"/>
  <c r="BN40" i="49"/>
  <c r="BO40" i="49" s="1"/>
  <c r="BN32" i="49"/>
  <c r="BO32" i="49" s="1"/>
  <c r="BN27" i="49"/>
  <c r="BO27" i="49" s="1"/>
  <c r="BP27" i="49" s="1"/>
  <c r="BQ27" i="49" s="1"/>
  <c r="BN23" i="49"/>
  <c r="BO23" i="49" s="1"/>
  <c r="BP23" i="49" s="1"/>
  <c r="BQ23" i="49" s="1"/>
  <c r="BM30" i="49"/>
  <c r="BR32" i="49"/>
  <c r="BN34" i="49"/>
  <c r="BO34" i="49" s="1"/>
  <c r="BR36" i="49"/>
  <c r="BU40" i="49"/>
  <c r="BX73" i="49"/>
  <c r="BR15" i="49"/>
  <c r="BM18" i="49"/>
  <c r="BM24" i="49"/>
  <c r="BN30" i="49"/>
  <c r="BO30" i="49" s="1"/>
  <c r="BW40" i="49"/>
  <c r="CG55" i="49"/>
  <c r="BN18" i="49"/>
  <c r="BO18" i="49" s="1"/>
  <c r="BM39" i="49"/>
  <c r="BM41" i="49"/>
  <c r="BX52" i="49"/>
  <c r="BR22" i="49"/>
  <c r="BR34" i="49"/>
  <c r="BN39" i="49"/>
  <c r="BO39" i="49" s="1"/>
  <c r="BN41" i="49"/>
  <c r="BO41" i="49" s="1"/>
  <c r="BP41" i="49" s="1"/>
  <c r="BQ41" i="49" s="1"/>
  <c r="BM28" i="49"/>
  <c r="CB70" i="49"/>
  <c r="CG70" i="49" s="1"/>
  <c r="O86" i="49"/>
  <c r="BW41" i="49"/>
  <c r="BG42" i="49"/>
  <c r="CG67" i="49"/>
  <c r="AC90" i="49"/>
  <c r="CG76" i="49"/>
  <c r="AL32" i="49"/>
  <c r="AM32" i="49" s="1"/>
  <c r="AL42" i="49"/>
  <c r="AM42" i="49" s="1"/>
  <c r="AL35" i="49"/>
  <c r="AM35" i="49" s="1"/>
  <c r="AL30" i="49"/>
  <c r="AM30" i="49" s="1"/>
  <c r="AL43" i="49"/>
  <c r="AM43" i="49" s="1"/>
  <c r="AL21" i="49"/>
  <c r="AM21" i="49" s="1"/>
  <c r="AN21" i="49" s="1"/>
  <c r="AO21" i="49" s="1"/>
  <c r="AL36" i="49"/>
  <c r="AM36" i="49" s="1"/>
  <c r="AL40" i="49"/>
  <c r="AM40" i="49" s="1"/>
  <c r="AL31" i="49"/>
  <c r="AM31" i="49" s="1"/>
  <c r="AN31" i="49" s="1"/>
  <c r="AO31" i="49" s="1"/>
  <c r="BM15" i="49"/>
  <c r="BP15" i="49" s="1"/>
  <c r="BQ15" i="49" s="1"/>
  <c r="BR20" i="49"/>
  <c r="AL23" i="49"/>
  <c r="AM23" i="49" s="1"/>
  <c r="BN36" i="49"/>
  <c r="BO36" i="49" s="1"/>
  <c r="BG40" i="49"/>
  <c r="BX64" i="49"/>
  <c r="BG43" i="49"/>
  <c r="BX71" i="49"/>
  <c r="CB71" i="49"/>
  <c r="BW40" i="48"/>
  <c r="BU41" i="48"/>
  <c r="AN22" i="48"/>
  <c r="AO22" i="48" s="1"/>
  <c r="BM23" i="48"/>
  <c r="BM29" i="48"/>
  <c r="BP29" i="48" s="1"/>
  <c r="BQ29" i="48" s="1"/>
  <c r="BP23" i="48"/>
  <c r="BQ23" i="48" s="1"/>
  <c r="N19" i="48"/>
  <c r="BM41" i="48"/>
  <c r="BM35" i="48"/>
  <c r="BR22" i="48"/>
  <c r="BR32" i="48"/>
  <c r="BM21" i="48"/>
  <c r="BM36" i="48"/>
  <c r="BR27" i="48"/>
  <c r="BR23" i="48"/>
  <c r="BM43" i="48"/>
  <c r="BM31" i="48"/>
  <c r="BR18" i="48"/>
  <c r="BR33" i="48"/>
  <c r="BM22" i="48"/>
  <c r="BM40" i="48"/>
  <c r="BR28" i="48"/>
  <c r="BR24" i="48"/>
  <c r="BM42" i="48"/>
  <c r="BR35" i="48"/>
  <c r="BM33" i="48"/>
  <c r="BR34" i="48"/>
  <c r="BM32" i="48"/>
  <c r="BM24" i="48"/>
  <c r="BR19" i="48"/>
  <c r="BR16" i="48"/>
  <c r="BM39" i="48"/>
  <c r="BM30" i="48"/>
  <c r="BM19" i="48"/>
  <c r="BM15" i="48"/>
  <c r="BR36" i="48"/>
  <c r="BM34" i="48"/>
  <c r="BR29" i="48"/>
  <c r="BR17" i="48"/>
  <c r="BM27" i="48"/>
  <c r="BR21" i="48"/>
  <c r="BM16" i="48"/>
  <c r="I39" i="48"/>
  <c r="L39" i="48" s="1"/>
  <c r="M39" i="48" s="1"/>
  <c r="N34" i="48"/>
  <c r="I27" i="48"/>
  <c r="L27" i="48" s="1"/>
  <c r="M27" i="48" s="1"/>
  <c r="I23" i="48"/>
  <c r="I33" i="48"/>
  <c r="N20" i="48"/>
  <c r="N35" i="48"/>
  <c r="I28" i="48"/>
  <c r="I24" i="48"/>
  <c r="I41" i="48"/>
  <c r="N30" i="48"/>
  <c r="I19" i="48"/>
  <c r="I34" i="48"/>
  <c r="N21" i="48"/>
  <c r="N36" i="48"/>
  <c r="I29" i="48"/>
  <c r="I36" i="48"/>
  <c r="N29" i="48"/>
  <c r="N23" i="48"/>
  <c r="N18" i="48"/>
  <c r="N33" i="48"/>
  <c r="I17" i="48"/>
  <c r="I20" i="48"/>
  <c r="I40" i="48"/>
  <c r="I31" i="48"/>
  <c r="I18" i="48"/>
  <c r="I42" i="48"/>
  <c r="I35" i="48"/>
  <c r="N28" i="48"/>
  <c r="N22" i="48"/>
  <c r="AB23" i="48"/>
  <c r="N27" i="48"/>
  <c r="W33" i="48"/>
  <c r="Z33" i="48" s="1"/>
  <c r="AA33" i="48" s="1"/>
  <c r="AE42" i="48"/>
  <c r="CC42" i="48"/>
  <c r="CG42" i="48" s="1"/>
  <c r="BX73" i="48"/>
  <c r="O92" i="48"/>
  <c r="CB73" i="48"/>
  <c r="CG73" i="48" s="1"/>
  <c r="J28" i="48"/>
  <c r="K28" i="48" s="1"/>
  <c r="J24" i="48"/>
  <c r="K24" i="48" s="1"/>
  <c r="J41" i="48"/>
  <c r="K41" i="48" s="1"/>
  <c r="J19" i="48"/>
  <c r="K19" i="48" s="1"/>
  <c r="J34" i="48"/>
  <c r="K34" i="48" s="1"/>
  <c r="J29" i="48"/>
  <c r="K29" i="48" s="1"/>
  <c r="J20" i="48"/>
  <c r="K20" i="48" s="1"/>
  <c r="J43" i="48"/>
  <c r="K43" i="48" s="1"/>
  <c r="J21" i="48"/>
  <c r="K21" i="48" s="1"/>
  <c r="J40" i="48"/>
  <c r="K40" i="48" s="1"/>
  <c r="J31" i="48"/>
  <c r="K31" i="48" s="1"/>
  <c r="J23" i="48"/>
  <c r="K23" i="48" s="1"/>
  <c r="J18" i="48"/>
  <c r="K18" i="48" s="1"/>
  <c r="J42" i="48"/>
  <c r="K42" i="48" s="1"/>
  <c r="J35" i="48"/>
  <c r="K35" i="48" s="1"/>
  <c r="J33" i="48"/>
  <c r="K33" i="48" s="1"/>
  <c r="L33" i="48" s="1"/>
  <c r="M33" i="48" s="1"/>
  <c r="W17" i="48"/>
  <c r="BM20" i="48"/>
  <c r="AB32" i="48"/>
  <c r="W21" i="48"/>
  <c r="W31" i="48"/>
  <c r="AB18" i="48"/>
  <c r="AB33" i="48"/>
  <c r="W22" i="48"/>
  <c r="AB28" i="48"/>
  <c r="AB24" i="48"/>
  <c r="W42" i="48"/>
  <c r="W32" i="48"/>
  <c r="AB19" i="48"/>
  <c r="AB34" i="48"/>
  <c r="W27" i="48"/>
  <c r="W23" i="48"/>
  <c r="W36" i="48"/>
  <c r="AB16" i="48"/>
  <c r="W35" i="48"/>
  <c r="AB22" i="48"/>
  <c r="W15" i="48"/>
  <c r="Z15" i="48" s="1"/>
  <c r="AA15" i="48" s="1"/>
  <c r="AB29" i="48"/>
  <c r="W20" i="48"/>
  <c r="AB17" i="48"/>
  <c r="W39" i="48"/>
  <c r="W24" i="48"/>
  <c r="W16" i="48"/>
  <c r="W41" i="48"/>
  <c r="W30" i="48"/>
  <c r="AB36" i="48"/>
  <c r="W34" i="48"/>
  <c r="BM17" i="48"/>
  <c r="BM18" i="48"/>
  <c r="AC90" i="48"/>
  <c r="AQ90" i="48" s="1"/>
  <c r="BE90" i="48" s="1"/>
  <c r="BR15" i="48"/>
  <c r="CB41" i="48"/>
  <c r="CG41" i="48" s="1"/>
  <c r="BW41" i="48"/>
  <c r="CG69" i="48"/>
  <c r="AC91" i="48"/>
  <c r="AQ91" i="48" s="1"/>
  <c r="BB29" i="48"/>
  <c r="BC29" i="48" s="1"/>
  <c r="O89" i="48"/>
  <c r="CB70" i="48"/>
  <c r="BX70" i="48"/>
  <c r="X40" i="48"/>
  <c r="Y40" i="48" s="1"/>
  <c r="Z40" i="48" s="1"/>
  <c r="AA40" i="48" s="1"/>
  <c r="X36" i="48"/>
  <c r="Y36" i="48" s="1"/>
  <c r="X22" i="48"/>
  <c r="Y22" i="48" s="1"/>
  <c r="X42" i="48"/>
  <c r="Y42" i="48" s="1"/>
  <c r="X32" i="48"/>
  <c r="Y32" i="48" s="1"/>
  <c r="X27" i="48"/>
  <c r="Y27" i="48" s="1"/>
  <c r="Z27" i="48" s="1"/>
  <c r="AA27" i="48" s="1"/>
  <c r="X23" i="48"/>
  <c r="Y23" i="48" s="1"/>
  <c r="X39" i="48"/>
  <c r="Y39" i="48" s="1"/>
  <c r="Z39" i="48" s="1"/>
  <c r="AA39" i="48" s="1"/>
  <c r="AP16" i="48"/>
  <c r="BN16" i="48"/>
  <c r="BO16" i="48" s="1"/>
  <c r="BD18" i="48"/>
  <c r="BN19" i="48"/>
  <c r="BO19" i="48" s="1"/>
  <c r="AL23" i="48"/>
  <c r="AM23" i="48" s="1"/>
  <c r="AN23" i="48" s="1"/>
  <c r="AO23" i="48" s="1"/>
  <c r="AL29" i="48"/>
  <c r="AM29" i="48" s="1"/>
  <c r="X34" i="48"/>
  <c r="Y34" i="48" s="1"/>
  <c r="AE40" i="48"/>
  <c r="AC86" i="48"/>
  <c r="CC70" i="48"/>
  <c r="BS86" i="48"/>
  <c r="CB39" i="48"/>
  <c r="CG39" i="48" s="1"/>
  <c r="BW39" i="48"/>
  <c r="AP30" i="48"/>
  <c r="AK19" i="48"/>
  <c r="AK41" i="48"/>
  <c r="AN41" i="48" s="1"/>
  <c r="AO41" i="48" s="1"/>
  <c r="AP36" i="48"/>
  <c r="AK29" i="48"/>
  <c r="AP31" i="48"/>
  <c r="AK20" i="48"/>
  <c r="AK35" i="48"/>
  <c r="AP22" i="48"/>
  <c r="AK30" i="48"/>
  <c r="AK43" i="48"/>
  <c r="AP32" i="48"/>
  <c r="AK21" i="48"/>
  <c r="AY20" i="48"/>
  <c r="BN27" i="48"/>
  <c r="BO27" i="48" s="1"/>
  <c r="X30" i="48"/>
  <c r="Y30" i="48" s="1"/>
  <c r="X41" i="48"/>
  <c r="Y41" i="48" s="1"/>
  <c r="AQ86" i="48"/>
  <c r="CG72" i="48"/>
  <c r="AC93" i="48"/>
  <c r="AQ93" i="48" s="1"/>
  <c r="AL34" i="48"/>
  <c r="AM34" i="48" s="1"/>
  <c r="AL20" i="48"/>
  <c r="AM20" i="48" s="1"/>
  <c r="AL35" i="48"/>
  <c r="AM35" i="48" s="1"/>
  <c r="AL30" i="48"/>
  <c r="AM30" i="48" s="1"/>
  <c r="AN30" i="48" s="1"/>
  <c r="AO30" i="48" s="1"/>
  <c r="AL43" i="48"/>
  <c r="AM43" i="48" s="1"/>
  <c r="AL21" i="48"/>
  <c r="AM21" i="48" s="1"/>
  <c r="AL36" i="48"/>
  <c r="AM36" i="48" s="1"/>
  <c r="AN36" i="48" s="1"/>
  <c r="AO36" i="48" s="1"/>
  <c r="X16" i="48"/>
  <c r="Y16" i="48" s="1"/>
  <c r="AY17" i="48"/>
  <c r="AL19" i="48"/>
  <c r="AM19" i="48" s="1"/>
  <c r="AZ20" i="48"/>
  <c r="BA20" i="48" s="1"/>
  <c r="BB20" i="48" s="1"/>
  <c r="BC20" i="48" s="1"/>
  <c r="BD22" i="48"/>
  <c r="AK27" i="48"/>
  <c r="AP33" i="48"/>
  <c r="BN34" i="48"/>
  <c r="BO34" i="48" s="1"/>
  <c r="AK40" i="48"/>
  <c r="CG55" i="48"/>
  <c r="CG82" i="48"/>
  <c r="BD28" i="48"/>
  <c r="BD24" i="48"/>
  <c r="BD34" i="48"/>
  <c r="AY27" i="48"/>
  <c r="AY23" i="48"/>
  <c r="BB23" i="48" s="1"/>
  <c r="BC23" i="48" s="1"/>
  <c r="AY42" i="48"/>
  <c r="BD29" i="48"/>
  <c r="AY33" i="48"/>
  <c r="BD20" i="48"/>
  <c r="AY39" i="48"/>
  <c r="BD35" i="48"/>
  <c r="AY28" i="48"/>
  <c r="AY24" i="48"/>
  <c r="BD30" i="48"/>
  <c r="AY19" i="48"/>
  <c r="AP15" i="48"/>
  <c r="BN15" i="48"/>
  <c r="BO15" i="48" s="1"/>
  <c r="AZ17" i="48"/>
  <c r="BA17" i="48" s="1"/>
  <c r="AP21" i="48"/>
  <c r="X24" i="48"/>
  <c r="Y24" i="48" s="1"/>
  <c r="AL27" i="48"/>
  <c r="AM27" i="48" s="1"/>
  <c r="AP29" i="48"/>
  <c r="AL40" i="48"/>
  <c r="AM40" i="48" s="1"/>
  <c r="AN40" i="48" s="1"/>
  <c r="AO40" i="48" s="1"/>
  <c r="BX52" i="48"/>
  <c r="CG80" i="48"/>
  <c r="AZ32" i="48"/>
  <c r="BA32" i="48" s="1"/>
  <c r="BB32" i="48" s="1"/>
  <c r="BC32" i="48" s="1"/>
  <c r="AZ42" i="48"/>
  <c r="BA42" i="48" s="1"/>
  <c r="AZ18" i="48"/>
  <c r="BA18" i="48" s="1"/>
  <c r="BB18" i="48" s="1"/>
  <c r="BC18" i="48" s="1"/>
  <c r="AZ33" i="48"/>
  <c r="BA33" i="48" s="1"/>
  <c r="AZ39" i="48"/>
  <c r="BA39" i="48" s="1"/>
  <c r="AZ28" i="48"/>
  <c r="BA28" i="48" s="1"/>
  <c r="BB28" i="48" s="1"/>
  <c r="BC28" i="48" s="1"/>
  <c r="AZ24" i="48"/>
  <c r="BA24" i="48" s="1"/>
  <c r="AZ19" i="48"/>
  <c r="BA19" i="48" s="1"/>
  <c r="AZ34" i="48"/>
  <c r="BA34" i="48" s="1"/>
  <c r="BB34" i="48" s="1"/>
  <c r="BC34" i="48" s="1"/>
  <c r="AK18" i="48"/>
  <c r="X20" i="48"/>
  <c r="Y20" i="48" s="1"/>
  <c r="AP23" i="48"/>
  <c r="AY31" i="48"/>
  <c r="AK34" i="48"/>
  <c r="AK36" i="48"/>
  <c r="BN39" i="48"/>
  <c r="BO39" i="48" s="1"/>
  <c r="CG78" i="48"/>
  <c r="CG76" i="48"/>
  <c r="BN30" i="48"/>
  <c r="BO30" i="48" s="1"/>
  <c r="BN36" i="48"/>
  <c r="BO36" i="48" s="1"/>
  <c r="BN43" i="48"/>
  <c r="BO43" i="48" s="1"/>
  <c r="BN31" i="48"/>
  <c r="BO31" i="48" s="1"/>
  <c r="BN22" i="48"/>
  <c r="BO22" i="48" s="1"/>
  <c r="BN40" i="48"/>
  <c r="BO40" i="48" s="1"/>
  <c r="BN32" i="48"/>
  <c r="BO32" i="48" s="1"/>
  <c r="BP32" i="48" s="1"/>
  <c r="BQ32" i="48" s="1"/>
  <c r="AZ16" i="48"/>
  <c r="BA16" i="48" s="1"/>
  <c r="BB16" i="48" s="1"/>
  <c r="BC16" i="48" s="1"/>
  <c r="BN18" i="48"/>
  <c r="BO18" i="48" s="1"/>
  <c r="AP19" i="48"/>
  <c r="BN20" i="48"/>
  <c r="BO20" i="48" s="1"/>
  <c r="AK24" i="48"/>
  <c r="AN24" i="48" s="1"/>
  <c r="AO24" i="48" s="1"/>
  <c r="X28" i="48"/>
  <c r="Y28" i="48" s="1"/>
  <c r="AK32" i="48"/>
  <c r="AN32" i="48" s="1"/>
  <c r="AO32" i="48" s="1"/>
  <c r="BD33" i="48"/>
  <c r="AK39" i="48"/>
  <c r="AN39" i="48" s="1"/>
  <c r="AO39" i="48" s="1"/>
  <c r="BW42" i="48"/>
  <c r="Q42" i="48"/>
  <c r="CG50" i="48"/>
  <c r="BX72" i="48"/>
  <c r="CG67" i="48"/>
  <c r="BG43" i="48"/>
  <c r="BX71" i="48"/>
  <c r="AE41" i="48"/>
  <c r="CB71" i="48"/>
  <c r="CG71" i="48" s="1"/>
  <c r="CD70" i="48"/>
  <c r="X41" i="47"/>
  <c r="Y41" i="47" s="1"/>
  <c r="X34" i="47"/>
  <c r="Y34" i="47" s="1"/>
  <c r="X29" i="47"/>
  <c r="Y29" i="47" s="1"/>
  <c r="Z29" i="47" s="1"/>
  <c r="AA29" i="47" s="1"/>
  <c r="X42" i="47"/>
  <c r="Y42" i="47" s="1"/>
  <c r="X32" i="47"/>
  <c r="Y32" i="47" s="1"/>
  <c r="X27" i="47"/>
  <c r="Y27" i="47" s="1"/>
  <c r="Z27" i="47" s="1"/>
  <c r="AA27" i="47" s="1"/>
  <c r="X23" i="47"/>
  <c r="Y23" i="47" s="1"/>
  <c r="X39" i="47"/>
  <c r="Y39" i="47" s="1"/>
  <c r="X33" i="47"/>
  <c r="Y33" i="47" s="1"/>
  <c r="X28" i="47"/>
  <c r="Y28" i="47" s="1"/>
  <c r="X24" i="47"/>
  <c r="Y24" i="47" s="1"/>
  <c r="Z24" i="47" s="1"/>
  <c r="AA24" i="47" s="1"/>
  <c r="X43" i="47"/>
  <c r="Y43" i="47" s="1"/>
  <c r="X21" i="47"/>
  <c r="Y21" i="47" s="1"/>
  <c r="X15" i="47"/>
  <c r="Y15" i="47" s="1"/>
  <c r="X16" i="47"/>
  <c r="Y16" i="47" s="1"/>
  <c r="X36" i="47"/>
  <c r="Y36" i="47" s="1"/>
  <c r="X20" i="47"/>
  <c r="Y20" i="47" s="1"/>
  <c r="CB41" i="47"/>
  <c r="BW41" i="47"/>
  <c r="AN35" i="47"/>
  <c r="AO35" i="47" s="1"/>
  <c r="AB15" i="47"/>
  <c r="I23" i="47"/>
  <c r="J23" i="47"/>
  <c r="K23" i="47" s="1"/>
  <c r="AB27" i="47"/>
  <c r="AN34" i="47"/>
  <c r="AO34" i="47" s="1"/>
  <c r="CE40" i="47"/>
  <c r="BG40" i="47"/>
  <c r="BW40" i="47"/>
  <c r="BU43" i="47"/>
  <c r="I40" i="47"/>
  <c r="N32" i="47"/>
  <c r="I21" i="47"/>
  <c r="I36" i="47"/>
  <c r="N27" i="47"/>
  <c r="I41" i="47"/>
  <c r="N30" i="47"/>
  <c r="I34" i="47"/>
  <c r="N21" i="47"/>
  <c r="N36" i="47"/>
  <c r="I29" i="47"/>
  <c r="N31" i="47"/>
  <c r="I43" i="47"/>
  <c r="I35" i="47"/>
  <c r="N22" i="47"/>
  <c r="N34" i="47"/>
  <c r="I27" i="47"/>
  <c r="I20" i="47"/>
  <c r="I16" i="47"/>
  <c r="I30" i="47"/>
  <c r="N18" i="47"/>
  <c r="I22" i="47"/>
  <c r="N33" i="47"/>
  <c r="N24" i="47"/>
  <c r="I17" i="47"/>
  <c r="N29" i="47"/>
  <c r="N19" i="47"/>
  <c r="I18" i="47"/>
  <c r="X22" i="47"/>
  <c r="Y22" i="47" s="1"/>
  <c r="BW42" i="47"/>
  <c r="CC42" i="47"/>
  <c r="X30" i="47"/>
  <c r="Y30" i="47" s="1"/>
  <c r="Q41" i="47"/>
  <c r="AE42" i="47"/>
  <c r="AB19" i="47"/>
  <c r="N16" i="47"/>
  <c r="J21" i="47"/>
  <c r="K21" i="47" s="1"/>
  <c r="AB22" i="47"/>
  <c r="N28" i="47"/>
  <c r="W31" i="47"/>
  <c r="I32" i="47"/>
  <c r="BG41" i="47"/>
  <c r="O89" i="47"/>
  <c r="CB70" i="47"/>
  <c r="CG70" i="47" s="1"/>
  <c r="BX70" i="47"/>
  <c r="O86" i="47"/>
  <c r="CD43" i="47"/>
  <c r="AS43" i="47"/>
  <c r="W30" i="47"/>
  <c r="X31" i="47"/>
  <c r="Y31" i="47" s="1"/>
  <c r="J32" i="47"/>
  <c r="K32" i="47" s="1"/>
  <c r="X35" i="47"/>
  <c r="Y35" i="47" s="1"/>
  <c r="Z35" i="47" s="1"/>
  <c r="AA35" i="47" s="1"/>
  <c r="I39" i="47"/>
  <c r="L39" i="47" s="1"/>
  <c r="M39" i="47" s="1"/>
  <c r="CD41" i="47"/>
  <c r="CG69" i="47"/>
  <c r="CC43" i="47"/>
  <c r="AE43" i="47"/>
  <c r="X18" i="47"/>
  <c r="Y18" i="47" s="1"/>
  <c r="CG67" i="47"/>
  <c r="BX74" i="47"/>
  <c r="BX64" i="47"/>
  <c r="AC90" i="47"/>
  <c r="BU40" i="47"/>
  <c r="BE91" i="47"/>
  <c r="BX73" i="47"/>
  <c r="O92" i="47"/>
  <c r="CB73" i="47"/>
  <c r="CG73" i="47" s="1"/>
  <c r="W17" i="47"/>
  <c r="BB36" i="47"/>
  <c r="BC36" i="47" s="1"/>
  <c r="X17" i="47"/>
  <c r="Y17" i="47" s="1"/>
  <c r="AE39" i="47"/>
  <c r="CG49" i="47"/>
  <c r="J36" i="47"/>
  <c r="K36" i="47" s="1"/>
  <c r="J31" i="47"/>
  <c r="K31" i="47" s="1"/>
  <c r="L31" i="47" s="1"/>
  <c r="M31" i="47" s="1"/>
  <c r="J34" i="47"/>
  <c r="K34" i="47" s="1"/>
  <c r="J29" i="47"/>
  <c r="K29" i="47" s="1"/>
  <c r="J43" i="47"/>
  <c r="K43" i="47" s="1"/>
  <c r="J35" i="47"/>
  <c r="K35" i="47" s="1"/>
  <c r="L35" i="47" s="1"/>
  <c r="M35" i="47" s="1"/>
  <c r="J30" i="47"/>
  <c r="K30" i="47" s="1"/>
  <c r="J42" i="47"/>
  <c r="K42" i="47" s="1"/>
  <c r="J41" i="47"/>
  <c r="K41" i="47" s="1"/>
  <c r="J22" i="47"/>
  <c r="K22" i="47" s="1"/>
  <c r="J17" i="47"/>
  <c r="K17" i="47" s="1"/>
  <c r="J40" i="47"/>
  <c r="K40" i="47" s="1"/>
  <c r="J18" i="47"/>
  <c r="K18" i="47" s="1"/>
  <c r="J33" i="47"/>
  <c r="K33" i="47" s="1"/>
  <c r="J24" i="47"/>
  <c r="K24" i="47" s="1"/>
  <c r="W19" i="47"/>
  <c r="AB30" i="47"/>
  <c r="W41" i="47"/>
  <c r="W34" i="47"/>
  <c r="AB28" i="47"/>
  <c r="AB24" i="47"/>
  <c r="W42" i="47"/>
  <c r="W32" i="47"/>
  <c r="AB34" i="47"/>
  <c r="W27" i="47"/>
  <c r="W23" i="47"/>
  <c r="W39" i="47"/>
  <c r="AB29" i="47"/>
  <c r="W33" i="47"/>
  <c r="AB20" i="47"/>
  <c r="AB33" i="47"/>
  <c r="W43" i="47"/>
  <c r="AB16" i="47"/>
  <c r="W15" i="47"/>
  <c r="AB18" i="47"/>
  <c r="AB36" i="47"/>
  <c r="W16" i="47"/>
  <c r="AB32" i="47"/>
  <c r="AB21" i="47"/>
  <c r="W28" i="47"/>
  <c r="AB23" i="47"/>
  <c r="AB17" i="47"/>
  <c r="W36" i="47"/>
  <c r="AB31" i="47"/>
  <c r="AB35" i="47"/>
  <c r="N15" i="47"/>
  <c r="W18" i="47"/>
  <c r="X19" i="47"/>
  <c r="Y19" i="47" s="1"/>
  <c r="Z19" i="47" s="1"/>
  <c r="AA19" i="47" s="1"/>
  <c r="W20" i="47"/>
  <c r="W22" i="47"/>
  <c r="I28" i="47"/>
  <c r="N35" i="47"/>
  <c r="BD32" i="47"/>
  <c r="BN36" i="47"/>
  <c r="BO36" i="47" s="1"/>
  <c r="BP36" i="47" s="1"/>
  <c r="BQ36" i="47" s="1"/>
  <c r="AZ43" i="47"/>
  <c r="BA43" i="47" s="1"/>
  <c r="BB43" i="47" s="1"/>
  <c r="BC43" i="47" s="1"/>
  <c r="AQ86" i="47"/>
  <c r="AY17" i="47"/>
  <c r="BB17" i="47" s="1"/>
  <c r="BC17" i="47" s="1"/>
  <c r="AL19" i="47"/>
  <c r="AM19" i="47" s="1"/>
  <c r="AK22" i="47"/>
  <c r="BR31" i="47"/>
  <c r="BE86" i="47"/>
  <c r="AP28" i="47"/>
  <c r="AP24" i="47"/>
  <c r="AK32" i="47"/>
  <c r="AK35" i="47"/>
  <c r="AP22" i="47"/>
  <c r="AK30" i="47"/>
  <c r="AK43" i="47"/>
  <c r="AP32" i="47"/>
  <c r="AK36" i="47"/>
  <c r="AP27" i="47"/>
  <c r="AP23" i="47"/>
  <c r="AK40" i="47"/>
  <c r="AK31" i="47"/>
  <c r="AK19" i="47"/>
  <c r="AL32" i="47"/>
  <c r="AM32" i="47" s="1"/>
  <c r="AN32" i="47" s="1"/>
  <c r="AO32" i="47" s="1"/>
  <c r="AL42" i="47"/>
  <c r="AM42" i="47" s="1"/>
  <c r="AL27" i="47"/>
  <c r="AM27" i="47" s="1"/>
  <c r="AL30" i="47"/>
  <c r="AM30" i="47" s="1"/>
  <c r="AL43" i="47"/>
  <c r="AM43" i="47" s="1"/>
  <c r="AL21" i="47"/>
  <c r="AM21" i="47" s="1"/>
  <c r="AL36" i="47"/>
  <c r="AM36" i="47" s="1"/>
  <c r="AL40" i="47"/>
  <c r="AM40" i="47" s="1"/>
  <c r="AL31" i="47"/>
  <c r="AM31" i="47" s="1"/>
  <c r="AL22" i="47"/>
  <c r="AM22" i="47" s="1"/>
  <c r="AY35" i="47"/>
  <c r="BD22" i="47"/>
  <c r="AY30" i="47"/>
  <c r="AY42" i="47"/>
  <c r="BB42" i="47" s="1"/>
  <c r="BC42" i="47" s="1"/>
  <c r="AY33" i="47"/>
  <c r="BD20" i="47"/>
  <c r="AY39" i="47"/>
  <c r="BD35" i="47"/>
  <c r="AY28" i="47"/>
  <c r="AY24" i="47"/>
  <c r="BD30" i="47"/>
  <c r="AY34" i="47"/>
  <c r="BD36" i="47"/>
  <c r="AY29" i="47"/>
  <c r="AP15" i="47"/>
  <c r="BN15" i="47"/>
  <c r="BO15" i="47" s="1"/>
  <c r="BP15" i="47" s="1"/>
  <c r="BQ15" i="47" s="1"/>
  <c r="BD29" i="47"/>
  <c r="AP30" i="47"/>
  <c r="BW39" i="47"/>
  <c r="AS40" i="47"/>
  <c r="AL41" i="47"/>
  <c r="AM41" i="47" s="1"/>
  <c r="AN41" i="47" s="1"/>
  <c r="AO41" i="47" s="1"/>
  <c r="BS86" i="47"/>
  <c r="BD18" i="47"/>
  <c r="BM19" i="47"/>
  <c r="BM21" i="47"/>
  <c r="BP21" i="47" s="1"/>
  <c r="BQ21" i="47" s="1"/>
  <c r="BR23" i="47"/>
  <c r="AK27" i="47"/>
  <c r="BD33" i="47"/>
  <c r="AP34" i="47"/>
  <c r="AZ30" i="47"/>
  <c r="BA30" i="47" s="1"/>
  <c r="AZ39" i="47"/>
  <c r="BA39" i="47" s="1"/>
  <c r="AZ28" i="47"/>
  <c r="BA28" i="47" s="1"/>
  <c r="AZ24" i="47"/>
  <c r="BA24" i="47" s="1"/>
  <c r="AZ34" i="47"/>
  <c r="BA34" i="47" s="1"/>
  <c r="AZ29" i="47"/>
  <c r="BA29" i="47" s="1"/>
  <c r="AZ41" i="47"/>
  <c r="BA41" i="47" s="1"/>
  <c r="BB41" i="47" s="1"/>
  <c r="BC41" i="47" s="1"/>
  <c r="AZ20" i="47"/>
  <c r="BA20" i="47" s="1"/>
  <c r="BB20" i="47" s="1"/>
  <c r="BC20" i="47" s="1"/>
  <c r="BM42" i="47"/>
  <c r="BM33" i="47"/>
  <c r="BP33" i="47" s="1"/>
  <c r="BQ33" i="47" s="1"/>
  <c r="BR35" i="47"/>
  <c r="BM28" i="47"/>
  <c r="BM24" i="47"/>
  <c r="BM43" i="47"/>
  <c r="BM31" i="47"/>
  <c r="BR33" i="47"/>
  <c r="BM22" i="47"/>
  <c r="BM40" i="47"/>
  <c r="BR28" i="47"/>
  <c r="BR24" i="47"/>
  <c r="BM32" i="47"/>
  <c r="BR34" i="47"/>
  <c r="BM27" i="47"/>
  <c r="BM23" i="47"/>
  <c r="AY16" i="47"/>
  <c r="AK18" i="47"/>
  <c r="BN19" i="47"/>
  <c r="BO19" i="47" s="1"/>
  <c r="BD24" i="47"/>
  <c r="AP31" i="47"/>
  <c r="BR36" i="47"/>
  <c r="AY40" i="47"/>
  <c r="BG42" i="47"/>
  <c r="CG82" i="47"/>
  <c r="BN28" i="47"/>
  <c r="BO28" i="47" s="1"/>
  <c r="BN24" i="47"/>
  <c r="BO24" i="47" s="1"/>
  <c r="BN39" i="47"/>
  <c r="BO39" i="47" s="1"/>
  <c r="BN43" i="47"/>
  <c r="BO43" i="47" s="1"/>
  <c r="BN22" i="47"/>
  <c r="BO22" i="47" s="1"/>
  <c r="BN40" i="47"/>
  <c r="BO40" i="47" s="1"/>
  <c r="BN32" i="47"/>
  <c r="BO32" i="47" s="1"/>
  <c r="BN27" i="47"/>
  <c r="BO27" i="47" s="1"/>
  <c r="BN23" i="47"/>
  <c r="BO23" i="47" s="1"/>
  <c r="AZ16" i="47"/>
  <c r="BA16" i="47" s="1"/>
  <c r="AL18" i="47"/>
  <c r="AM18" i="47" s="1"/>
  <c r="AP19" i="47"/>
  <c r="AK20" i="47"/>
  <c r="AP35" i="47"/>
  <c r="AZ40" i="47"/>
  <c r="BA40" i="47" s="1"/>
  <c r="BB40" i="47" s="1"/>
  <c r="BC40" i="47" s="1"/>
  <c r="BN42" i="47"/>
  <c r="BO42" i="47" s="1"/>
  <c r="CB72" i="47"/>
  <c r="BX72" i="47"/>
  <c r="CB74" i="47"/>
  <c r="CG74" i="47" s="1"/>
  <c r="O93" i="47"/>
  <c r="CG80" i="47"/>
  <c r="AL20" i="47"/>
  <c r="AM20" i="47" s="1"/>
  <c r="BM20" i="47"/>
  <c r="AK21" i="47"/>
  <c r="AY22" i="47"/>
  <c r="AY27" i="47"/>
  <c r="BB27" i="47" s="1"/>
  <c r="BC27" i="47" s="1"/>
  <c r="BD34" i="47"/>
  <c r="AC86" i="47"/>
  <c r="CC72" i="47"/>
  <c r="CG78" i="47"/>
  <c r="BG43" i="47"/>
  <c r="BX71" i="47"/>
  <c r="CB71" i="47"/>
  <c r="CG71" i="47" s="1"/>
  <c r="B11" i="1"/>
  <c r="BX83" i="1"/>
  <c r="L16" i="48" l="1"/>
  <c r="M16" i="48" s="1"/>
  <c r="L39" i="54"/>
  <c r="M39" i="54" s="1"/>
  <c r="L16" i="51"/>
  <c r="M16" i="51" s="1"/>
  <c r="L21" i="48"/>
  <c r="M21" i="48" s="1"/>
  <c r="L34" i="51"/>
  <c r="M34" i="51" s="1"/>
  <c r="L22" i="53"/>
  <c r="M22" i="53" s="1"/>
  <c r="L35" i="54"/>
  <c r="M35" i="54" s="1"/>
  <c r="L22" i="51"/>
  <c r="M22" i="51" s="1"/>
  <c r="L43" i="48"/>
  <c r="M43" i="48" s="1"/>
  <c r="L28" i="53"/>
  <c r="M28" i="53" s="1"/>
  <c r="L21" i="55"/>
  <c r="M21" i="55" s="1"/>
  <c r="L30" i="54"/>
  <c r="M30" i="54" s="1"/>
  <c r="L41" i="50"/>
  <c r="M41" i="50" s="1"/>
  <c r="L15" i="51"/>
  <c r="M15" i="51" s="1"/>
  <c r="L16" i="55"/>
  <c r="M16" i="55" s="1"/>
  <c r="L22" i="54"/>
  <c r="M22" i="54" s="1"/>
  <c r="L23" i="53"/>
  <c r="M23" i="53" s="1"/>
  <c r="L31" i="53"/>
  <c r="M31" i="53" s="1"/>
  <c r="L40" i="52"/>
  <c r="M40" i="52" s="1"/>
  <c r="L23" i="50"/>
  <c r="M23" i="50" s="1"/>
  <c r="L34" i="47"/>
  <c r="M34" i="47" s="1"/>
  <c r="L27" i="51"/>
  <c r="M27" i="51" s="1"/>
  <c r="L42" i="50"/>
  <c r="M42" i="50" s="1"/>
  <c r="L30" i="48"/>
  <c r="M30" i="48" s="1"/>
  <c r="L40" i="51"/>
  <c r="M40" i="51" s="1"/>
  <c r="L24" i="55"/>
  <c r="M24" i="55" s="1"/>
  <c r="L42" i="53"/>
  <c r="M42" i="53" s="1"/>
  <c r="L32" i="50"/>
  <c r="M32" i="50" s="1"/>
  <c r="L17" i="51"/>
  <c r="M17" i="51" s="1"/>
  <c r="BY40" i="50"/>
  <c r="L21" i="52"/>
  <c r="M21" i="52" s="1"/>
  <c r="L28" i="49"/>
  <c r="M28" i="49" s="1"/>
  <c r="L30" i="51"/>
  <c r="M30" i="51" s="1"/>
  <c r="CG40" i="47"/>
  <c r="L20" i="53"/>
  <c r="M20" i="53" s="1"/>
  <c r="L20" i="54"/>
  <c r="M20" i="54" s="1"/>
  <c r="L39" i="49"/>
  <c r="M39" i="49" s="1"/>
  <c r="L30" i="50"/>
  <c r="M30" i="50" s="1"/>
  <c r="L35" i="49"/>
  <c r="M35" i="49" s="1"/>
  <c r="L30" i="49"/>
  <c r="M30" i="49" s="1"/>
  <c r="L36" i="54"/>
  <c r="M36" i="54" s="1"/>
  <c r="L31" i="54"/>
  <c r="M31" i="54" s="1"/>
  <c r="L32" i="55"/>
  <c r="M32" i="55" s="1"/>
  <c r="L29" i="49"/>
  <c r="M29" i="49" s="1"/>
  <c r="L41" i="51"/>
  <c r="M41" i="51" s="1"/>
  <c r="BB17" i="52"/>
  <c r="BC17" i="52" s="1"/>
  <c r="BB32" i="54"/>
  <c r="BC32" i="54" s="1"/>
  <c r="BB34" i="52"/>
  <c r="BC34" i="52" s="1"/>
  <c r="BP30" i="48"/>
  <c r="BQ30" i="48" s="1"/>
  <c r="Z35" i="48"/>
  <c r="AA35" i="48" s="1"/>
  <c r="AN36" i="49"/>
  <c r="AO36" i="49" s="1"/>
  <c r="Z29" i="49"/>
  <c r="AA29" i="49" s="1"/>
  <c r="BB33" i="51"/>
  <c r="BC33" i="51" s="1"/>
  <c r="AN23" i="52"/>
  <c r="AO23" i="52" s="1"/>
  <c r="AN41" i="52"/>
  <c r="AO41" i="52" s="1"/>
  <c r="AN35" i="53"/>
  <c r="AO35" i="53" s="1"/>
  <c r="BP20" i="55"/>
  <c r="BQ20" i="55" s="1"/>
  <c r="BP18" i="51"/>
  <c r="BQ18" i="51" s="1"/>
  <c r="AN42" i="48"/>
  <c r="AO42" i="48" s="1"/>
  <c r="BP40" i="49"/>
  <c r="BQ40" i="49" s="1"/>
  <c r="Z41" i="48"/>
  <c r="AA41" i="48" s="1"/>
  <c r="AN43" i="50"/>
  <c r="AO43" i="50" s="1"/>
  <c r="BB41" i="50"/>
  <c r="BC41" i="50" s="1"/>
  <c r="Z28" i="51"/>
  <c r="AA28" i="51" s="1"/>
  <c r="BB16" i="51"/>
  <c r="BC16" i="51" s="1"/>
  <c r="AN42" i="55"/>
  <c r="AO42" i="55" s="1"/>
  <c r="AN39" i="49"/>
  <c r="AO39" i="49" s="1"/>
  <c r="BB16" i="47"/>
  <c r="BC16" i="47" s="1"/>
  <c r="AN42" i="47"/>
  <c r="AO42" i="47" s="1"/>
  <c r="Z28" i="48"/>
  <c r="AA28" i="48" s="1"/>
  <c r="AN19" i="48"/>
  <c r="AO19" i="48" s="1"/>
  <c r="Z34" i="50"/>
  <c r="AA34" i="50" s="1"/>
  <c r="BP32" i="51"/>
  <c r="BQ32" i="51" s="1"/>
  <c r="BB15" i="51"/>
  <c r="BC15" i="51" s="1"/>
  <c r="Z41" i="54"/>
  <c r="AA41" i="54" s="1"/>
  <c r="BP34" i="55"/>
  <c r="BQ34" i="55" s="1"/>
  <c r="CG41" i="51"/>
  <c r="BY41" i="55"/>
  <c r="BB21" i="48"/>
  <c r="BC21" i="48" s="1"/>
  <c r="BY41" i="49"/>
  <c r="Z17" i="53"/>
  <c r="AA17" i="53" s="1"/>
  <c r="BB19" i="53"/>
  <c r="BC19" i="53" s="1"/>
  <c r="BB17" i="54"/>
  <c r="BC17" i="54" s="1"/>
  <c r="Z15" i="51"/>
  <c r="AA15" i="51" s="1"/>
  <c r="BP20" i="49"/>
  <c r="BQ20" i="49" s="1"/>
  <c r="AN15" i="50"/>
  <c r="AO15" i="50" s="1"/>
  <c r="BP19" i="55"/>
  <c r="BQ19" i="55" s="1"/>
  <c r="AN29" i="49"/>
  <c r="AO29" i="49" s="1"/>
  <c r="BP18" i="48"/>
  <c r="BQ18" i="48" s="1"/>
  <c r="Z20" i="48"/>
  <c r="AA20" i="48" s="1"/>
  <c r="BP30" i="50"/>
  <c r="BQ30" i="50" s="1"/>
  <c r="Z21" i="52"/>
  <c r="AA21" i="52" s="1"/>
  <c r="BP30" i="53"/>
  <c r="BQ30" i="53" s="1"/>
  <c r="BB16" i="53"/>
  <c r="BB33" i="53"/>
  <c r="BC33" i="53" s="1"/>
  <c r="AN22" i="53"/>
  <c r="AO22" i="53" s="1"/>
  <c r="BY39" i="54"/>
  <c r="AN31" i="53"/>
  <c r="AO31" i="53" s="1"/>
  <c r="AN33" i="47"/>
  <c r="AO33" i="47" s="1"/>
  <c r="BP29" i="52"/>
  <c r="BQ29" i="52" s="1"/>
  <c r="AN31" i="52"/>
  <c r="AO31" i="52" s="1"/>
  <c r="BP16" i="52"/>
  <c r="BQ16" i="52" s="1"/>
  <c r="BB33" i="47"/>
  <c r="BC33" i="47" s="1"/>
  <c r="BP41" i="51"/>
  <c r="BQ41" i="51" s="1"/>
  <c r="BP40" i="52"/>
  <c r="BQ40" i="52" s="1"/>
  <c r="Z24" i="53"/>
  <c r="AA24" i="53" s="1"/>
  <c r="Z22" i="54"/>
  <c r="AA22" i="54" s="1"/>
  <c r="BB42" i="55"/>
  <c r="BC42" i="55" s="1"/>
  <c r="AN39" i="55"/>
  <c r="AO39" i="55" s="1"/>
  <c r="CG39" i="51"/>
  <c r="BB18" i="49"/>
  <c r="BC18" i="49" s="1"/>
  <c r="Z23" i="50"/>
  <c r="AA23" i="50" s="1"/>
  <c r="Z29" i="52"/>
  <c r="AA29" i="52" s="1"/>
  <c r="AN28" i="53"/>
  <c r="AO28" i="53" s="1"/>
  <c r="BB28" i="55"/>
  <c r="BC28" i="55" s="1"/>
  <c r="BP16" i="55"/>
  <c r="BQ16" i="55" s="1"/>
  <c r="BP22" i="49"/>
  <c r="BQ22" i="49" s="1"/>
  <c r="BB33" i="50"/>
  <c r="BC33" i="50" s="1"/>
  <c r="Z41" i="49"/>
  <c r="AA41" i="49" s="1"/>
  <c r="BP24" i="47"/>
  <c r="BQ24" i="47" s="1"/>
  <c r="AN20" i="48"/>
  <c r="AO20" i="48" s="1"/>
  <c r="BB23" i="50"/>
  <c r="BC23" i="50" s="1"/>
  <c r="BB16" i="50"/>
  <c r="BC16" i="50" s="1"/>
  <c r="BB40" i="51"/>
  <c r="BC40" i="51" s="1"/>
  <c r="BB16" i="52"/>
  <c r="BC16" i="52" s="1"/>
  <c r="Z23" i="53"/>
  <c r="AA23" i="53" s="1"/>
  <c r="BP28" i="55"/>
  <c r="BQ28" i="55" s="1"/>
  <c r="AN40" i="55"/>
  <c r="AO40" i="55" s="1"/>
  <c r="BP35" i="55"/>
  <c r="BQ35" i="55" s="1"/>
  <c r="Z27" i="55"/>
  <c r="AA27" i="55" s="1"/>
  <c r="Z36" i="48"/>
  <c r="AA36" i="48" s="1"/>
  <c r="CG42" i="53"/>
  <c r="BB36" i="51"/>
  <c r="BC36" i="51" s="1"/>
  <c r="BB36" i="53"/>
  <c r="BC36" i="53" s="1"/>
  <c r="Z21" i="47"/>
  <c r="AA21" i="47" s="1"/>
  <c r="BB34" i="51"/>
  <c r="BC34" i="51" s="1"/>
  <c r="BP33" i="52"/>
  <c r="BQ33" i="52" s="1"/>
  <c r="AN15" i="52"/>
  <c r="AO15" i="52" s="1"/>
  <c r="BP22" i="53"/>
  <c r="BQ22" i="53" s="1"/>
  <c r="BP28" i="47"/>
  <c r="BQ28" i="47" s="1"/>
  <c r="Z20" i="49"/>
  <c r="AA20" i="49" s="1"/>
  <c r="BB31" i="50"/>
  <c r="BC31" i="50" s="1"/>
  <c r="Z35" i="52"/>
  <c r="AA35" i="52" s="1"/>
  <c r="AN36" i="55"/>
  <c r="AO36" i="55" s="1"/>
  <c r="BB31" i="48"/>
  <c r="BC31" i="48" s="1"/>
  <c r="BP30" i="49"/>
  <c r="BQ30" i="49" s="1"/>
  <c r="CG43" i="54"/>
  <c r="BP31" i="48"/>
  <c r="BQ31" i="48" s="1"/>
  <c r="BP42" i="47"/>
  <c r="BQ42" i="47" s="1"/>
  <c r="BB30" i="47"/>
  <c r="BC30" i="47" s="1"/>
  <c r="Z32" i="53"/>
  <c r="AA32" i="53" s="1"/>
  <c r="BP15" i="54"/>
  <c r="BQ15" i="54" s="1"/>
  <c r="BP19" i="54"/>
  <c r="BQ19" i="54" s="1"/>
  <c r="Z42" i="55"/>
  <c r="AA42" i="55" s="1"/>
  <c r="AN29" i="52"/>
  <c r="AO29" i="52" s="1"/>
  <c r="AN16" i="52"/>
  <c r="AO16" i="52" s="1"/>
  <c r="AN16" i="48"/>
  <c r="AO16" i="48" s="1"/>
  <c r="AN24" i="47"/>
  <c r="AO24" i="47" s="1"/>
  <c r="BY42" i="53"/>
  <c r="L32" i="51"/>
  <c r="M32" i="51" s="1"/>
  <c r="L41" i="54"/>
  <c r="M41" i="54" s="1"/>
  <c r="L41" i="48"/>
  <c r="M41" i="48" s="1"/>
  <c r="L15" i="54"/>
  <c r="M15" i="54" s="1"/>
  <c r="L17" i="50"/>
  <c r="M17" i="50" s="1"/>
  <c r="L15" i="48"/>
  <c r="M15" i="48" s="1"/>
  <c r="L23" i="52"/>
  <c r="M23" i="52" s="1"/>
  <c r="L23" i="54"/>
  <c r="M23" i="54" s="1"/>
  <c r="L20" i="49"/>
  <c r="M20" i="49" s="1"/>
  <c r="CG39" i="52"/>
  <c r="L24" i="52"/>
  <c r="M24" i="52" s="1"/>
  <c r="L32" i="52"/>
  <c r="M32" i="52" s="1"/>
  <c r="L41" i="53"/>
  <c r="M41" i="53" s="1"/>
  <c r="L22" i="48"/>
  <c r="M22" i="48" s="1"/>
  <c r="L20" i="55"/>
  <c r="M20" i="55" s="1"/>
  <c r="L28" i="51"/>
  <c r="M28" i="51" s="1"/>
  <c r="L19" i="47"/>
  <c r="M19" i="47" s="1"/>
  <c r="L31" i="52"/>
  <c r="L18" i="55"/>
  <c r="M18" i="55" s="1"/>
  <c r="L32" i="48"/>
  <c r="M32" i="48" s="1"/>
  <c r="L28" i="48"/>
  <c r="M28" i="48" s="1"/>
  <c r="L17" i="49"/>
  <c r="M17" i="49" s="1"/>
  <c r="L42" i="51"/>
  <c r="M42" i="51" s="1"/>
  <c r="L43" i="51"/>
  <c r="M43" i="51" s="1"/>
  <c r="L27" i="54"/>
  <c r="M27" i="54" s="1"/>
  <c r="L42" i="47"/>
  <c r="M42" i="47" s="1"/>
  <c r="L30" i="53"/>
  <c r="M30" i="53" s="1"/>
  <c r="L24" i="54"/>
  <c r="M24" i="54" s="1"/>
  <c r="L24" i="47"/>
  <c r="M24" i="47" s="1"/>
  <c r="L17" i="48"/>
  <c r="M17" i="48" s="1"/>
  <c r="L22" i="52"/>
  <c r="M22" i="52" s="1"/>
  <c r="L36" i="53"/>
  <c r="M36" i="53" s="1"/>
  <c r="L42" i="52"/>
  <c r="M42" i="52" s="1"/>
  <c r="L19" i="53"/>
  <c r="M19" i="53" s="1"/>
  <c r="L18" i="50"/>
  <c r="M18" i="50" s="1"/>
  <c r="L17" i="55"/>
  <c r="M17" i="55" s="1"/>
  <c r="L15" i="50"/>
  <c r="M15" i="50" s="1"/>
  <c r="CG42" i="47"/>
  <c r="L31" i="48"/>
  <c r="M31" i="48" s="1"/>
  <c r="L33" i="50"/>
  <c r="M33" i="50" s="1"/>
  <c r="L20" i="50"/>
  <c r="M20" i="50" s="1"/>
  <c r="L18" i="51"/>
  <c r="M18" i="51" s="1"/>
  <c r="BY41" i="50"/>
  <c r="CG39" i="54"/>
  <c r="CG41" i="50"/>
  <c r="CG43" i="49"/>
  <c r="CG39" i="49"/>
  <c r="Z40" i="51"/>
  <c r="AA40" i="51" s="1"/>
  <c r="BP41" i="52"/>
  <c r="BQ41" i="52" s="1"/>
  <c r="L40" i="53"/>
  <c r="M40" i="53" s="1"/>
  <c r="BP42" i="49"/>
  <c r="BQ42" i="49" s="1"/>
  <c r="BY39" i="51"/>
  <c r="AN28" i="48"/>
  <c r="AO28" i="48" s="1"/>
  <c r="CG42" i="52"/>
  <c r="BB40" i="55"/>
  <c r="BC40" i="55" s="1"/>
  <c r="BB35" i="47"/>
  <c r="BC35" i="47" s="1"/>
  <c r="BB27" i="48"/>
  <c r="BC27" i="48" s="1"/>
  <c r="AN19" i="49"/>
  <c r="AO19" i="49" s="1"/>
  <c r="BB18" i="54"/>
  <c r="BC18" i="54" s="1"/>
  <c r="CG42" i="49"/>
  <c r="L32" i="49"/>
  <c r="M32" i="49" s="1"/>
  <c r="BP43" i="53"/>
  <c r="BQ43" i="53" s="1"/>
  <c r="BY41" i="54"/>
  <c r="L28" i="47"/>
  <c r="M28" i="47" s="1"/>
  <c r="AN17" i="54"/>
  <c r="AO17" i="54" s="1"/>
  <c r="BP33" i="48"/>
  <c r="BQ33" i="48" s="1"/>
  <c r="BY40" i="51"/>
  <c r="BP30" i="52"/>
  <c r="BQ30" i="52" s="1"/>
  <c r="BP29" i="53"/>
  <c r="BQ29" i="53" s="1"/>
  <c r="BB19" i="54"/>
  <c r="BC19" i="54" s="1"/>
  <c r="AN15" i="54"/>
  <c r="AO15" i="54" s="1"/>
  <c r="BB29" i="55"/>
  <c r="BC29" i="55" s="1"/>
  <c r="BB22" i="55"/>
  <c r="BC22" i="55" s="1"/>
  <c r="BP31" i="47"/>
  <c r="BQ31" i="47" s="1"/>
  <c r="BP35" i="48"/>
  <c r="BQ35" i="48" s="1"/>
  <c r="BY43" i="49"/>
  <c r="L19" i="50"/>
  <c r="M19" i="50" s="1"/>
  <c r="BY41" i="51"/>
  <c r="BP36" i="52"/>
  <c r="BQ36" i="52" s="1"/>
  <c r="BY41" i="52"/>
  <c r="BY40" i="55"/>
  <c r="BB22" i="47"/>
  <c r="BC22" i="47" s="1"/>
  <c r="AN15" i="51"/>
  <c r="AO15" i="51" s="1"/>
  <c r="AN18" i="49"/>
  <c r="AO18" i="49" s="1"/>
  <c r="AN35" i="50"/>
  <c r="AO35" i="50" s="1"/>
  <c r="CG42" i="54"/>
  <c r="BP27" i="52"/>
  <c r="BQ27" i="52" s="1"/>
  <c r="BP17" i="50"/>
  <c r="BQ17" i="50" s="1"/>
  <c r="BP35" i="51"/>
  <c r="BQ35" i="51" s="1"/>
  <c r="L40" i="54"/>
  <c r="M40" i="54" s="1"/>
  <c r="AN18" i="48"/>
  <c r="AO18" i="48" s="1"/>
  <c r="AN28" i="49"/>
  <c r="AO28" i="49" s="1"/>
  <c r="CG43" i="47"/>
  <c r="AN22" i="49"/>
  <c r="AO22" i="49" s="1"/>
  <c r="L36" i="50"/>
  <c r="M36" i="50" s="1"/>
  <c r="Z33" i="53"/>
  <c r="AA33" i="53" s="1"/>
  <c r="BB36" i="54"/>
  <c r="BC36" i="54" s="1"/>
  <c r="BY43" i="47"/>
  <c r="BP28" i="50"/>
  <c r="BQ28" i="50" s="1"/>
  <c r="BB42" i="54"/>
  <c r="BC42" i="54" s="1"/>
  <c r="L29" i="54"/>
  <c r="M29" i="54" s="1"/>
  <c r="BP42" i="48"/>
  <c r="BQ42" i="48" s="1"/>
  <c r="BP41" i="48"/>
  <c r="BQ41" i="48" s="1"/>
  <c r="Z18" i="49"/>
  <c r="Z19" i="50"/>
  <c r="AN40" i="51"/>
  <c r="AO40" i="51" s="1"/>
  <c r="BY40" i="52"/>
  <c r="L43" i="52"/>
  <c r="M43" i="52" s="1"/>
  <c r="AN29" i="53"/>
  <c r="AO29" i="53" s="1"/>
  <c r="BB35" i="54"/>
  <c r="BC35" i="54" s="1"/>
  <c r="L42" i="54"/>
  <c r="M42" i="54" s="1"/>
  <c r="BP31" i="55"/>
  <c r="BQ31" i="55" s="1"/>
  <c r="Z15" i="55"/>
  <c r="BP19" i="52"/>
  <c r="BQ19" i="52" s="1"/>
  <c r="BY39" i="47"/>
  <c r="BP27" i="51"/>
  <c r="BQ27" i="51" s="1"/>
  <c r="Z28" i="54"/>
  <c r="AA28" i="54" s="1"/>
  <c r="BP20" i="47"/>
  <c r="BQ20" i="47" s="1"/>
  <c r="Z18" i="51"/>
  <c r="AA18" i="51" s="1"/>
  <c r="BP17" i="48"/>
  <c r="BQ17" i="48" s="1"/>
  <c r="BY40" i="48"/>
  <c r="BY42" i="50"/>
  <c r="BP28" i="53"/>
  <c r="BQ28" i="53" s="1"/>
  <c r="CG39" i="55"/>
  <c r="BY41" i="47"/>
  <c r="CG43" i="50"/>
  <c r="BB35" i="52"/>
  <c r="BC35" i="52" s="1"/>
  <c r="AN32" i="53"/>
  <c r="AO32" i="53" s="1"/>
  <c r="BY41" i="48"/>
  <c r="BP24" i="48"/>
  <c r="BQ24" i="48" s="1"/>
  <c r="AN41" i="49"/>
  <c r="AO41" i="49" s="1"/>
  <c r="AN15" i="53"/>
  <c r="AO15" i="53" s="1"/>
  <c r="BB21" i="54"/>
  <c r="BC21" i="54" s="1"/>
  <c r="BP21" i="48"/>
  <c r="BQ21" i="48" s="1"/>
  <c r="BY39" i="50"/>
  <c r="L43" i="54"/>
  <c r="M43" i="54" s="1"/>
  <c r="BY43" i="48"/>
  <c r="L36" i="48"/>
  <c r="M36" i="48" s="1"/>
  <c r="BB21" i="55"/>
  <c r="BC21" i="55" s="1"/>
  <c r="AN24" i="55"/>
  <c r="AO24" i="55" s="1"/>
  <c r="L22" i="49"/>
  <c r="M22" i="49" s="1"/>
  <c r="Z17" i="49"/>
  <c r="AA17" i="49" s="1"/>
  <c r="AN19" i="51"/>
  <c r="AO19" i="51" s="1"/>
  <c r="BY42" i="52"/>
  <c r="CG40" i="52"/>
  <c r="BP18" i="53"/>
  <c r="BQ18" i="53" s="1"/>
  <c r="AN20" i="54"/>
  <c r="AO20" i="54" s="1"/>
  <c r="AN19" i="55"/>
  <c r="AO19" i="55" s="1"/>
  <c r="Z29" i="48"/>
  <c r="AA29" i="48" s="1"/>
  <c r="BP16" i="47"/>
  <c r="BQ16" i="47" s="1"/>
  <c r="BB41" i="53"/>
  <c r="BC41" i="53" s="1"/>
  <c r="CG40" i="53"/>
  <c r="BB35" i="48"/>
  <c r="BC35" i="48" s="1"/>
  <c r="BP27" i="47"/>
  <c r="BQ27" i="47" s="1"/>
  <c r="BY42" i="48"/>
  <c r="BB24" i="48"/>
  <c r="BC24" i="48" s="1"/>
  <c r="BP15" i="48"/>
  <c r="BQ15" i="48" s="1"/>
  <c r="AN35" i="48"/>
  <c r="AO35" i="48" s="1"/>
  <c r="Z34" i="48"/>
  <c r="AA34" i="48" s="1"/>
  <c r="AN40" i="49"/>
  <c r="AO40" i="49" s="1"/>
  <c r="BB33" i="49"/>
  <c r="BC33" i="49" s="1"/>
  <c r="AN40" i="50"/>
  <c r="AO40" i="50" s="1"/>
  <c r="CG39" i="50"/>
  <c r="Z16" i="51"/>
  <c r="AA16" i="51" s="1"/>
  <c r="L31" i="51"/>
  <c r="M31" i="51" s="1"/>
  <c r="BB28" i="52"/>
  <c r="BC28" i="52" s="1"/>
  <c r="Z27" i="52"/>
  <c r="AA27" i="52" s="1"/>
  <c r="BP15" i="53"/>
  <c r="BQ15" i="53" s="1"/>
  <c r="AN40" i="54"/>
  <c r="AO40" i="54" s="1"/>
  <c r="BP23" i="55"/>
  <c r="BQ23" i="55" s="1"/>
  <c r="AN41" i="55"/>
  <c r="AO41" i="55" s="1"/>
  <c r="BB30" i="55"/>
  <c r="BC30" i="55" s="1"/>
  <c r="BB32" i="47"/>
  <c r="BC32" i="47" s="1"/>
  <c r="BP43" i="48"/>
  <c r="BQ43" i="48" s="1"/>
  <c r="BY40" i="49"/>
  <c r="BP39" i="49"/>
  <c r="BQ39" i="49" s="1"/>
  <c r="BB23" i="49"/>
  <c r="BC23" i="49" s="1"/>
  <c r="BP40" i="50"/>
  <c r="BQ40" i="50" s="1"/>
  <c r="AN21" i="51"/>
  <c r="AO21" i="51" s="1"/>
  <c r="Z30" i="51"/>
  <c r="AA30" i="51" s="1"/>
  <c r="BP31" i="52"/>
  <c r="BQ31" i="52" s="1"/>
  <c r="BB39" i="52"/>
  <c r="BC39" i="52" s="1"/>
  <c r="AN22" i="52"/>
  <c r="AO22" i="52" s="1"/>
  <c r="L36" i="52"/>
  <c r="M36" i="52" s="1"/>
  <c r="BB43" i="53"/>
  <c r="BC43" i="53" s="1"/>
  <c r="AN34" i="53"/>
  <c r="AO34" i="53" s="1"/>
  <c r="BB28" i="53"/>
  <c r="BC28" i="53" s="1"/>
  <c r="AN34" i="54"/>
  <c r="AO34" i="54" s="1"/>
  <c r="AN29" i="51"/>
  <c r="AO29" i="51" s="1"/>
  <c r="BP17" i="47"/>
  <c r="BQ17" i="47" s="1"/>
  <c r="BB39" i="48"/>
  <c r="BC39" i="48" s="1"/>
  <c r="AN16" i="50"/>
  <c r="AO16" i="50" s="1"/>
  <c r="BP22" i="50"/>
  <c r="BQ22" i="50" s="1"/>
  <c r="Z18" i="50"/>
  <c r="AA18" i="50" s="1"/>
  <c r="Z36" i="51"/>
  <c r="AA36" i="51" s="1"/>
  <c r="AN43" i="51"/>
  <c r="AO43" i="51" s="1"/>
  <c r="BP22" i="52"/>
  <c r="BQ22" i="52" s="1"/>
  <c r="AN36" i="52"/>
  <c r="AO36" i="52" s="1"/>
  <c r="BB39" i="53"/>
  <c r="BC39" i="53" s="1"/>
  <c r="BP34" i="54"/>
  <c r="BQ34" i="54" s="1"/>
  <c r="L35" i="55"/>
  <c r="M35" i="55" s="1"/>
  <c r="L33" i="55"/>
  <c r="M33" i="55" s="1"/>
  <c r="Z40" i="55"/>
  <c r="AA40" i="55" s="1"/>
  <c r="AN16" i="47"/>
  <c r="AO16" i="47" s="1"/>
  <c r="Z43" i="53"/>
  <c r="AA43" i="53" s="1"/>
  <c r="AN27" i="47"/>
  <c r="AO27" i="47" s="1"/>
  <c r="L36" i="47"/>
  <c r="M36" i="47" s="1"/>
  <c r="L33" i="47"/>
  <c r="M33" i="47" s="1"/>
  <c r="AN34" i="48"/>
  <c r="AO34" i="48" s="1"/>
  <c r="BP22" i="47"/>
  <c r="BQ22" i="47" s="1"/>
  <c r="BB29" i="47"/>
  <c r="BC29" i="47" s="1"/>
  <c r="L18" i="47"/>
  <c r="M18" i="47" s="1"/>
  <c r="Z31" i="47"/>
  <c r="AA31" i="47" s="1"/>
  <c r="L23" i="47"/>
  <c r="M23" i="47" s="1"/>
  <c r="AN43" i="49"/>
  <c r="AO43" i="49" s="1"/>
  <c r="AN27" i="49"/>
  <c r="AO27" i="49" s="1"/>
  <c r="L39" i="50"/>
  <c r="M39" i="50" s="1"/>
  <c r="Z24" i="50"/>
  <c r="AA24" i="50" s="1"/>
  <c r="AN30" i="51"/>
  <c r="AO30" i="51" s="1"/>
  <c r="BB19" i="51"/>
  <c r="BC19" i="51" s="1"/>
  <c r="BP39" i="52"/>
  <c r="BQ39" i="52" s="1"/>
  <c r="BB18" i="52"/>
  <c r="BC18" i="52" s="1"/>
  <c r="Z36" i="53"/>
  <c r="AA36" i="53" s="1"/>
  <c r="BP42" i="53"/>
  <c r="BQ42" i="53" s="1"/>
  <c r="BB30" i="53"/>
  <c r="BC30" i="53" s="1"/>
  <c r="L34" i="53"/>
  <c r="M34" i="53" s="1"/>
  <c r="BP36" i="54"/>
  <c r="BQ36" i="54" s="1"/>
  <c r="Z23" i="55"/>
  <c r="AA23" i="55" s="1"/>
  <c r="BB23" i="53"/>
  <c r="BC23" i="53" s="1"/>
  <c r="AN28" i="47"/>
  <c r="AO28" i="47" s="1"/>
  <c r="L32" i="47"/>
  <c r="M32" i="47" s="1"/>
  <c r="BP43" i="47"/>
  <c r="BQ43" i="47" s="1"/>
  <c r="L40" i="47"/>
  <c r="M40" i="47" s="1"/>
  <c r="L40" i="49"/>
  <c r="M40" i="49" s="1"/>
  <c r="BB39" i="50"/>
  <c r="BC39" i="50" s="1"/>
  <c r="Z43" i="50"/>
  <c r="AA43" i="50" s="1"/>
  <c r="BB22" i="51"/>
  <c r="BC22" i="51" s="1"/>
  <c r="Z23" i="52"/>
  <c r="AA23" i="52" s="1"/>
  <c r="BB30" i="50"/>
  <c r="BC30" i="50" s="1"/>
  <c r="BB34" i="47"/>
  <c r="BC34" i="47" s="1"/>
  <c r="BY40" i="47"/>
  <c r="BP34" i="48"/>
  <c r="BQ34" i="48" s="1"/>
  <c r="AN30" i="49"/>
  <c r="AO30" i="49" s="1"/>
  <c r="AN30" i="50"/>
  <c r="AO30" i="50" s="1"/>
  <c r="BP36" i="50"/>
  <c r="BQ36" i="50" s="1"/>
  <c r="Z30" i="50"/>
  <c r="AA30" i="50" s="1"/>
  <c r="BP39" i="47"/>
  <c r="BQ39" i="47" s="1"/>
  <c r="BB24" i="47"/>
  <c r="BC24" i="47" s="1"/>
  <c r="L17" i="47"/>
  <c r="M17" i="47" s="1"/>
  <c r="BP16" i="48"/>
  <c r="BQ16" i="48" s="1"/>
  <c r="L19" i="48"/>
  <c r="M19" i="48" s="1"/>
  <c r="AN24" i="50"/>
  <c r="AO24" i="50" s="1"/>
  <c r="AN34" i="50"/>
  <c r="AO34" i="50" s="1"/>
  <c r="L34" i="50"/>
  <c r="M34" i="50" s="1"/>
  <c r="BB32" i="50"/>
  <c r="BC32" i="50" s="1"/>
  <c r="BP15" i="51"/>
  <c r="BQ15" i="51" s="1"/>
  <c r="BB23" i="51"/>
  <c r="BC23" i="51" s="1"/>
  <c r="AN33" i="52"/>
  <c r="AO33" i="52" s="1"/>
  <c r="Z28" i="52"/>
  <c r="AA28" i="52" s="1"/>
  <c r="AN18" i="53"/>
  <c r="AO18" i="53" s="1"/>
  <c r="L27" i="53"/>
  <c r="M27" i="53" s="1"/>
  <c r="BB33" i="54"/>
  <c r="BC33" i="54" s="1"/>
  <c r="BP16" i="54"/>
  <c r="BQ16" i="54" s="1"/>
  <c r="L22" i="55"/>
  <c r="M22" i="55" s="1"/>
  <c r="Z32" i="55"/>
  <c r="AA32" i="55" s="1"/>
  <c r="AN28" i="52"/>
  <c r="AO28" i="52" s="1"/>
  <c r="BP17" i="49"/>
  <c r="BQ17" i="49" s="1"/>
  <c r="BP32" i="49"/>
  <c r="BQ32" i="49" s="1"/>
  <c r="L43" i="50"/>
  <c r="M43" i="50" s="1"/>
  <c r="BP21" i="49"/>
  <c r="BQ21" i="49" s="1"/>
  <c r="AN39" i="47"/>
  <c r="AO39" i="47" s="1"/>
  <c r="L24" i="48"/>
  <c r="M24" i="48" s="1"/>
  <c r="BP32" i="52"/>
  <c r="BQ32" i="52" s="1"/>
  <c r="Z32" i="52"/>
  <c r="AA32" i="52" s="1"/>
  <c r="Z35" i="54"/>
  <c r="AA35" i="54" s="1"/>
  <c r="Z36" i="55"/>
  <c r="AA36" i="55" s="1"/>
  <c r="Z18" i="55"/>
  <c r="AA18" i="55" s="1"/>
  <c r="BP18" i="52"/>
  <c r="BQ18" i="52" s="1"/>
  <c r="BB19" i="52"/>
  <c r="BC19" i="52" s="1"/>
  <c r="Z23" i="48"/>
  <c r="AA23" i="48" s="1"/>
  <c r="AN35" i="54"/>
  <c r="AO35" i="54" s="1"/>
  <c r="L30" i="55"/>
  <c r="M30" i="55" s="1"/>
  <c r="AN33" i="48"/>
  <c r="AO33" i="48" s="1"/>
  <c r="BP31" i="49"/>
  <c r="BQ31" i="49" s="1"/>
  <c r="AN30" i="52"/>
  <c r="AO30" i="52" s="1"/>
  <c r="L43" i="55"/>
  <c r="M43" i="55" s="1"/>
  <c r="L30" i="47"/>
  <c r="M30" i="47" s="1"/>
  <c r="Z30" i="47"/>
  <c r="AA30" i="47" s="1"/>
  <c r="L35" i="48"/>
  <c r="M35" i="48" s="1"/>
  <c r="L43" i="49"/>
  <c r="M43" i="49" s="1"/>
  <c r="Z30" i="54"/>
  <c r="AA30" i="54" s="1"/>
  <c r="Z19" i="54"/>
  <c r="AA19" i="54" s="1"/>
  <c r="BB20" i="55"/>
  <c r="BC20" i="55" s="1"/>
  <c r="L29" i="55"/>
  <c r="M29" i="55" s="1"/>
  <c r="Z18" i="48"/>
  <c r="AA18" i="48" s="1"/>
  <c r="Z35" i="53"/>
  <c r="AA35" i="53" s="1"/>
  <c r="Z27" i="51"/>
  <c r="AA27" i="51" s="1"/>
  <c r="AN17" i="51"/>
  <c r="AO17" i="51" s="1"/>
  <c r="BP19" i="51"/>
  <c r="BQ19" i="51" s="1"/>
  <c r="BB23" i="52"/>
  <c r="BC23" i="52" s="1"/>
  <c r="BB31" i="52"/>
  <c r="BC31" i="52" s="1"/>
  <c r="AN30" i="53"/>
  <c r="AO30" i="53" s="1"/>
  <c r="L34" i="55"/>
  <c r="M34" i="55" s="1"/>
  <c r="BB18" i="55"/>
  <c r="BC18" i="55" s="1"/>
  <c r="BP34" i="47"/>
  <c r="BQ34" i="47" s="1"/>
  <c r="BP27" i="48"/>
  <c r="BQ27" i="48" s="1"/>
  <c r="BP31" i="50"/>
  <c r="BQ31" i="50" s="1"/>
  <c r="BP39" i="51"/>
  <c r="BQ39" i="51" s="1"/>
  <c r="BB35" i="51"/>
  <c r="BC35" i="51" s="1"/>
  <c r="BB21" i="52"/>
  <c r="BC21" i="52" s="1"/>
  <c r="CG41" i="53"/>
  <c r="CG39" i="53"/>
  <c r="Z33" i="54"/>
  <c r="AA33" i="54" s="1"/>
  <c r="BP22" i="55"/>
  <c r="BQ22" i="55" s="1"/>
  <c r="BB34" i="55"/>
  <c r="BC34" i="55" s="1"/>
  <c r="L36" i="55"/>
  <c r="M36" i="55" s="1"/>
  <c r="BB42" i="53"/>
  <c r="BC42" i="53" s="1"/>
  <c r="L33" i="54"/>
  <c r="M33" i="54" s="1"/>
  <c r="BB41" i="48"/>
  <c r="BC41" i="48" s="1"/>
  <c r="L24" i="53"/>
  <c r="M24" i="53" s="1"/>
  <c r="BP40" i="48"/>
  <c r="BQ40" i="48" s="1"/>
  <c r="AN27" i="48"/>
  <c r="AO27" i="48" s="1"/>
  <c r="Z40" i="49"/>
  <c r="AA40" i="49" s="1"/>
  <c r="AN18" i="47"/>
  <c r="AO18" i="47" s="1"/>
  <c r="AN43" i="47"/>
  <c r="AO43" i="47" s="1"/>
  <c r="BP22" i="48"/>
  <c r="BQ22" i="48" s="1"/>
  <c r="Z24" i="48"/>
  <c r="AA24" i="48" s="1"/>
  <c r="L23" i="48"/>
  <c r="M23" i="48" s="1"/>
  <c r="Z36" i="49"/>
  <c r="AA36" i="49" s="1"/>
  <c r="L31" i="50"/>
  <c r="M31" i="50" s="1"/>
  <c r="BB34" i="50"/>
  <c r="BC34" i="50" s="1"/>
  <c r="L29" i="51"/>
  <c r="M29" i="51" s="1"/>
  <c r="BP24" i="51"/>
  <c r="BQ24" i="51" s="1"/>
  <c r="BB39" i="51"/>
  <c r="BC39" i="51" s="1"/>
  <c r="Z42" i="53"/>
  <c r="AA42" i="53" s="1"/>
  <c r="L19" i="54"/>
  <c r="M19" i="54" s="1"/>
  <c r="L42" i="55"/>
  <c r="M42" i="55" s="1"/>
  <c r="AN18" i="51"/>
  <c r="AO18" i="51" s="1"/>
  <c r="BB43" i="48"/>
  <c r="BC43" i="48" s="1"/>
  <c r="BX86" i="55"/>
  <c r="CG71" i="52"/>
  <c r="CG70" i="51"/>
  <c r="BX86" i="50"/>
  <c r="BX86" i="49"/>
  <c r="AQ90" i="49"/>
  <c r="BE90" i="49" s="1"/>
  <c r="BX86" i="48"/>
  <c r="CG72" i="47"/>
  <c r="BS91" i="47"/>
  <c r="BX91" i="47" s="1"/>
  <c r="AA15" i="55"/>
  <c r="BY42" i="55"/>
  <c r="BP18" i="55"/>
  <c r="BQ18" i="55" s="1"/>
  <c r="BP27" i="55"/>
  <c r="BQ27" i="55" s="1"/>
  <c r="AN35" i="55"/>
  <c r="AO35" i="55" s="1"/>
  <c r="CG41" i="55"/>
  <c r="L39" i="55"/>
  <c r="M39" i="55" s="1"/>
  <c r="BP41" i="55"/>
  <c r="BQ41" i="55" s="1"/>
  <c r="BS93" i="55"/>
  <c r="BX93" i="55" s="1"/>
  <c r="L19" i="55"/>
  <c r="BP36" i="55"/>
  <c r="BQ36" i="55" s="1"/>
  <c r="BP32" i="55"/>
  <c r="BQ32" i="55" s="1"/>
  <c r="BP15" i="55"/>
  <c r="BQ15" i="55" s="1"/>
  <c r="Z30" i="55"/>
  <c r="AA30" i="55" s="1"/>
  <c r="BP21" i="55"/>
  <c r="BQ21" i="55" s="1"/>
  <c r="BP40" i="55"/>
  <c r="BQ40" i="55" s="1"/>
  <c r="AN30" i="55"/>
  <c r="AO30" i="55" s="1"/>
  <c r="L23" i="55"/>
  <c r="BP24" i="55"/>
  <c r="BQ24" i="55" s="1"/>
  <c r="Z24" i="55"/>
  <c r="AA24" i="55" s="1"/>
  <c r="BP30" i="55"/>
  <c r="BQ30" i="55" s="1"/>
  <c r="Z21" i="55"/>
  <c r="AA21" i="55" s="1"/>
  <c r="AN23" i="55"/>
  <c r="AO23" i="55" s="1"/>
  <c r="Z31" i="55"/>
  <c r="AA31" i="55" s="1"/>
  <c r="Z28" i="55"/>
  <c r="AA28" i="55" s="1"/>
  <c r="AC92" i="55"/>
  <c r="BY43" i="55"/>
  <c r="BB24" i="55"/>
  <c r="BC24" i="55" s="1"/>
  <c r="BP29" i="55"/>
  <c r="BQ29" i="55" s="1"/>
  <c r="Z39" i="55"/>
  <c r="AA39" i="55" s="1"/>
  <c r="L41" i="55"/>
  <c r="M41" i="55" s="1"/>
  <c r="AC89" i="55"/>
  <c r="O94" i="55"/>
  <c r="AQ91" i="55"/>
  <c r="BP33" i="55"/>
  <c r="BQ33" i="55" s="1"/>
  <c r="L40" i="55"/>
  <c r="M40" i="55" s="1"/>
  <c r="BE90" i="55"/>
  <c r="BS90" i="55" s="1"/>
  <c r="BB27" i="55"/>
  <c r="BC27" i="55" s="1"/>
  <c r="L27" i="55"/>
  <c r="L15" i="55"/>
  <c r="BP42" i="55"/>
  <c r="BQ42" i="55" s="1"/>
  <c r="L28" i="55"/>
  <c r="M28" i="55" s="1"/>
  <c r="Z16" i="55"/>
  <c r="AA16" i="55" s="1"/>
  <c r="Z34" i="55"/>
  <c r="AA34" i="55" s="1"/>
  <c r="AA17" i="54"/>
  <c r="BX90" i="54"/>
  <c r="M21" i="54"/>
  <c r="AA18" i="54"/>
  <c r="BP17" i="54"/>
  <c r="BQ17" i="54" s="1"/>
  <c r="AC89" i="54"/>
  <c r="O94" i="54"/>
  <c r="L32" i="54"/>
  <c r="M32" i="54" s="1"/>
  <c r="AC93" i="54"/>
  <c r="BP31" i="54"/>
  <c r="BQ31" i="54" s="1"/>
  <c r="BY40" i="54"/>
  <c r="AN41" i="54"/>
  <c r="AO41" i="54" s="1"/>
  <c r="Z34" i="54"/>
  <c r="AA34" i="54" s="1"/>
  <c r="BP18" i="54"/>
  <c r="BQ18" i="54" s="1"/>
  <c r="BP35" i="54"/>
  <c r="BQ35" i="54" s="1"/>
  <c r="BP43" i="54"/>
  <c r="BQ43" i="54" s="1"/>
  <c r="AQ91" i="54"/>
  <c r="BE91" i="54" s="1"/>
  <c r="CG70" i="54"/>
  <c r="BY43" i="54"/>
  <c r="CG40" i="54"/>
  <c r="AN19" i="54"/>
  <c r="AO19" i="54" s="1"/>
  <c r="AN21" i="54"/>
  <c r="AO21" i="54" s="1"/>
  <c r="L28" i="54"/>
  <c r="M28" i="54" s="1"/>
  <c r="BP24" i="54"/>
  <c r="BQ24" i="54" s="1"/>
  <c r="BP28" i="54"/>
  <c r="BQ28" i="54" s="1"/>
  <c r="AN22" i="54"/>
  <c r="AO22" i="54" s="1"/>
  <c r="BP20" i="54"/>
  <c r="BQ20" i="54" s="1"/>
  <c r="AN29" i="54"/>
  <c r="AO29" i="54" s="1"/>
  <c r="AN16" i="54"/>
  <c r="BX86" i="54"/>
  <c r="AN43" i="54"/>
  <c r="AO43" i="54" s="1"/>
  <c r="BY42" i="54"/>
  <c r="BP32" i="54"/>
  <c r="BQ32" i="54" s="1"/>
  <c r="L17" i="54"/>
  <c r="BP23" i="54"/>
  <c r="BQ23" i="54" s="1"/>
  <c r="AN32" i="54"/>
  <c r="AO32" i="54" s="1"/>
  <c r="Z42" i="54"/>
  <c r="AA42" i="54" s="1"/>
  <c r="AN33" i="54"/>
  <c r="AO33" i="54" s="1"/>
  <c r="BP27" i="54"/>
  <c r="BQ27" i="54" s="1"/>
  <c r="AC92" i="54"/>
  <c r="Z43" i="54"/>
  <c r="AA43" i="54" s="1"/>
  <c r="BP29" i="54"/>
  <c r="BQ29" i="54" s="1"/>
  <c r="BP30" i="54"/>
  <c r="BQ30" i="54" s="1"/>
  <c r="BP39" i="54"/>
  <c r="BQ39" i="54" s="1"/>
  <c r="BP40" i="54"/>
  <c r="BQ40" i="54" s="1"/>
  <c r="Z15" i="54"/>
  <c r="AA15" i="54" s="1"/>
  <c r="BP41" i="54"/>
  <c r="BQ41" i="54" s="1"/>
  <c r="AN42" i="54"/>
  <c r="AO42" i="54" s="1"/>
  <c r="AA16" i="54"/>
  <c r="AN24" i="54"/>
  <c r="AO24" i="54" s="1"/>
  <c r="BB30" i="54"/>
  <c r="BC30" i="54" s="1"/>
  <c r="Z27" i="54"/>
  <c r="AA27" i="54" s="1"/>
  <c r="BP22" i="54"/>
  <c r="BQ22" i="54" s="1"/>
  <c r="BP42" i="54"/>
  <c r="BQ42" i="54" s="1"/>
  <c r="BP19" i="53"/>
  <c r="BQ19" i="53" s="1"/>
  <c r="BC16" i="53"/>
  <c r="L43" i="53"/>
  <c r="M43" i="53" s="1"/>
  <c r="Z40" i="53"/>
  <c r="AA40" i="53" s="1"/>
  <c r="O94" i="53"/>
  <c r="AC89" i="53"/>
  <c r="AC93" i="53"/>
  <c r="AQ93" i="53" s="1"/>
  <c r="L29" i="53"/>
  <c r="AC91" i="53"/>
  <c r="BY40" i="53"/>
  <c r="Z20" i="53"/>
  <c r="AA20" i="53" s="1"/>
  <c r="AN33" i="53"/>
  <c r="L18" i="53"/>
  <c r="Z28" i="53"/>
  <c r="AA28" i="53" s="1"/>
  <c r="BE90" i="53"/>
  <c r="BS90" i="53" s="1"/>
  <c r="L33" i="53"/>
  <c r="CG72" i="53"/>
  <c r="AN41" i="53"/>
  <c r="AO41" i="53" s="1"/>
  <c r="BY43" i="53"/>
  <c r="BY41" i="53"/>
  <c r="Z31" i="53"/>
  <c r="AA31" i="53" s="1"/>
  <c r="AN21" i="53"/>
  <c r="Z30" i="53"/>
  <c r="AA30" i="53" s="1"/>
  <c r="AC92" i="53"/>
  <c r="AQ92" i="53" s="1"/>
  <c r="BE92" i="53" s="1"/>
  <c r="BS92" i="53" s="1"/>
  <c r="BP21" i="53"/>
  <c r="BQ21" i="53" s="1"/>
  <c r="L17" i="53"/>
  <c r="M17" i="53" s="1"/>
  <c r="BX86" i="53"/>
  <c r="L15" i="53"/>
  <c r="AN23" i="53"/>
  <c r="AO23" i="53" s="1"/>
  <c r="L35" i="53"/>
  <c r="M35" i="53" s="1"/>
  <c r="BP27" i="53"/>
  <c r="BQ27" i="53" s="1"/>
  <c r="BP40" i="53"/>
  <c r="BQ40" i="53" s="1"/>
  <c r="AN27" i="53"/>
  <c r="AO27" i="53" s="1"/>
  <c r="L21" i="53"/>
  <c r="BS91" i="52"/>
  <c r="M29" i="52"/>
  <c r="M31" i="52"/>
  <c r="Z33" i="52"/>
  <c r="AA33" i="52" s="1"/>
  <c r="Z20" i="52"/>
  <c r="AN18" i="52"/>
  <c r="AO18" i="52" s="1"/>
  <c r="AN32" i="52"/>
  <c r="AO32" i="52" s="1"/>
  <c r="BP23" i="52"/>
  <c r="BQ23" i="52" s="1"/>
  <c r="Z31" i="52"/>
  <c r="AA31" i="52" s="1"/>
  <c r="BB30" i="52"/>
  <c r="BC30" i="52" s="1"/>
  <c r="L39" i="52"/>
  <c r="M39" i="52" s="1"/>
  <c r="L18" i="52"/>
  <c r="M18" i="52" s="1"/>
  <c r="Z30" i="52"/>
  <c r="AA30" i="52" s="1"/>
  <c r="L19" i="52"/>
  <c r="M19" i="52" s="1"/>
  <c r="L20" i="52"/>
  <c r="M20" i="52" s="1"/>
  <c r="CG43" i="52"/>
  <c r="AN17" i="52"/>
  <c r="AO17" i="52" s="1"/>
  <c r="BB29" i="52"/>
  <c r="BC29" i="52" s="1"/>
  <c r="AN19" i="52"/>
  <c r="AO19" i="52" s="1"/>
  <c r="BY43" i="52"/>
  <c r="BE91" i="52"/>
  <c r="AN24" i="52"/>
  <c r="AO24" i="52" s="1"/>
  <c r="Z16" i="52"/>
  <c r="AA16" i="52" s="1"/>
  <c r="AQ92" i="52"/>
  <c r="BB33" i="52"/>
  <c r="BC33" i="52" s="1"/>
  <c r="BB27" i="52"/>
  <c r="BC27" i="52" s="1"/>
  <c r="L34" i="52"/>
  <c r="M34" i="52" s="1"/>
  <c r="AQ93" i="52"/>
  <c r="BE93" i="52" s="1"/>
  <c r="L16" i="52"/>
  <c r="M16" i="52" s="1"/>
  <c r="AN20" i="52"/>
  <c r="AO20" i="52" s="1"/>
  <c r="BB32" i="52"/>
  <c r="BC32" i="52" s="1"/>
  <c r="Z39" i="52"/>
  <c r="AA39" i="52" s="1"/>
  <c r="BB20" i="52"/>
  <c r="L33" i="52"/>
  <c r="M33" i="52" s="1"/>
  <c r="BX90" i="52"/>
  <c r="AC89" i="52"/>
  <c r="AC94" i="52" s="1"/>
  <c r="O94" i="52"/>
  <c r="BP34" i="52"/>
  <c r="BQ34" i="52" s="1"/>
  <c r="AN42" i="52"/>
  <c r="AO42" i="52" s="1"/>
  <c r="Z42" i="52"/>
  <c r="AA42" i="52" s="1"/>
  <c r="BB41" i="52"/>
  <c r="BC41" i="52" s="1"/>
  <c r="Z43" i="51"/>
  <c r="AA43" i="51" s="1"/>
  <c r="BB31" i="51"/>
  <c r="BC31" i="51" s="1"/>
  <c r="BB17" i="51"/>
  <c r="BC17" i="51" s="1"/>
  <c r="AC91" i="51"/>
  <c r="L21" i="51"/>
  <c r="Z33" i="51"/>
  <c r="AA33" i="51" s="1"/>
  <c r="Z32" i="51"/>
  <c r="AN36" i="51"/>
  <c r="AO36" i="51" s="1"/>
  <c r="BP31" i="51"/>
  <c r="BQ31" i="51" s="1"/>
  <c r="BB20" i="51"/>
  <c r="BC20" i="51" s="1"/>
  <c r="Z17" i="51"/>
  <c r="BE92" i="51"/>
  <c r="BS92" i="51" s="1"/>
  <c r="AN34" i="51"/>
  <c r="AO34" i="51" s="1"/>
  <c r="AN22" i="51"/>
  <c r="AO22" i="51" s="1"/>
  <c r="BP40" i="51"/>
  <c r="BQ40" i="51" s="1"/>
  <c r="AN31" i="51"/>
  <c r="AO31" i="51" s="1"/>
  <c r="Z42" i="51"/>
  <c r="AA42" i="51" s="1"/>
  <c r="L20" i="51"/>
  <c r="BX86" i="51"/>
  <c r="BE90" i="51"/>
  <c r="BP43" i="51"/>
  <c r="BQ43" i="51" s="1"/>
  <c r="BB29" i="51"/>
  <c r="BC29" i="51" s="1"/>
  <c r="O94" i="51"/>
  <c r="AC89" i="51"/>
  <c r="AQ89" i="51" s="1"/>
  <c r="BB32" i="51"/>
  <c r="BC32" i="51" s="1"/>
  <c r="L35" i="51"/>
  <c r="M35" i="51" s="1"/>
  <c r="BP23" i="51"/>
  <c r="BQ23" i="51" s="1"/>
  <c r="BB41" i="51"/>
  <c r="BC41" i="51" s="1"/>
  <c r="BB24" i="51"/>
  <c r="BC24" i="51" s="1"/>
  <c r="BB28" i="51"/>
  <c r="BC28" i="51" s="1"/>
  <c r="BB43" i="51"/>
  <c r="BC43" i="51" s="1"/>
  <c r="BB42" i="51"/>
  <c r="BC42" i="51" s="1"/>
  <c r="BB21" i="51"/>
  <c r="BC21" i="51" s="1"/>
  <c r="AN35" i="51"/>
  <c r="AO35" i="51" s="1"/>
  <c r="BB18" i="51"/>
  <c r="BC18" i="51" s="1"/>
  <c r="L33" i="51"/>
  <c r="M33" i="51" s="1"/>
  <c r="BP42" i="51"/>
  <c r="BQ42" i="51" s="1"/>
  <c r="BB30" i="51"/>
  <c r="AN42" i="51"/>
  <c r="AO42" i="51" s="1"/>
  <c r="L36" i="51"/>
  <c r="M36" i="51" s="1"/>
  <c r="L24" i="51"/>
  <c r="M24" i="51" s="1"/>
  <c r="BP16" i="51"/>
  <c r="BQ16" i="51" s="1"/>
  <c r="BY42" i="51"/>
  <c r="AC93" i="51"/>
  <c r="AQ93" i="51" s="1"/>
  <c r="AN28" i="51"/>
  <c r="AO28" i="51" s="1"/>
  <c r="AN32" i="51"/>
  <c r="AO32" i="51" s="1"/>
  <c r="AA19" i="50"/>
  <c r="BS92" i="50"/>
  <c r="BX92" i="50" s="1"/>
  <c r="O94" i="50"/>
  <c r="AC89" i="50"/>
  <c r="AQ89" i="50" s="1"/>
  <c r="BS90" i="50"/>
  <c r="BX90" i="50" s="1"/>
  <c r="Z39" i="50"/>
  <c r="AA39" i="50" s="1"/>
  <c r="L35" i="50"/>
  <c r="M35" i="50" s="1"/>
  <c r="Z27" i="50"/>
  <c r="AA27" i="50" s="1"/>
  <c r="BY43" i="50"/>
  <c r="L28" i="50"/>
  <c r="M28" i="50" s="1"/>
  <c r="L27" i="50"/>
  <c r="M27" i="50" s="1"/>
  <c r="BP41" i="50"/>
  <c r="BQ41" i="50" s="1"/>
  <c r="Z41" i="50"/>
  <c r="AA41" i="50" s="1"/>
  <c r="Z32" i="50"/>
  <c r="AA32" i="50" s="1"/>
  <c r="Z42" i="50"/>
  <c r="AA42" i="50" s="1"/>
  <c r="BC22" i="50"/>
  <c r="L29" i="50"/>
  <c r="M29" i="50" s="1"/>
  <c r="BP27" i="50"/>
  <c r="BQ27" i="50" s="1"/>
  <c r="Z36" i="50"/>
  <c r="AA36" i="50" s="1"/>
  <c r="Z21" i="50"/>
  <c r="AA21" i="50" s="1"/>
  <c r="BB20" i="50"/>
  <c r="BC20" i="50" s="1"/>
  <c r="BB17" i="50"/>
  <c r="BC17" i="50" s="1"/>
  <c r="BP19" i="50"/>
  <c r="BQ19" i="50" s="1"/>
  <c r="Z40" i="50"/>
  <c r="AA40" i="50" s="1"/>
  <c r="AN39" i="50"/>
  <c r="AO39" i="50" s="1"/>
  <c r="Z17" i="50"/>
  <c r="AA17" i="50" s="1"/>
  <c r="BE92" i="50"/>
  <c r="AC93" i="50"/>
  <c r="AQ93" i="50" s="1"/>
  <c r="BE93" i="50" s="1"/>
  <c r="BP18" i="50"/>
  <c r="BQ18" i="50" s="1"/>
  <c r="BB43" i="50"/>
  <c r="BC43" i="50" s="1"/>
  <c r="BP20" i="50"/>
  <c r="BQ20" i="50" s="1"/>
  <c r="BE91" i="50"/>
  <c r="BS91" i="50" s="1"/>
  <c r="BP32" i="50"/>
  <c r="BQ32" i="50" s="1"/>
  <c r="BP35" i="50"/>
  <c r="BQ35" i="50" s="1"/>
  <c r="Z28" i="50"/>
  <c r="AA28" i="50" s="1"/>
  <c r="AN22" i="50"/>
  <c r="L22" i="50"/>
  <c r="M22" i="50" s="1"/>
  <c r="AN21" i="50"/>
  <c r="AO21" i="50" s="1"/>
  <c r="BB24" i="50"/>
  <c r="BC24" i="50" s="1"/>
  <c r="BP42" i="50"/>
  <c r="BQ42" i="50" s="1"/>
  <c r="BP39" i="50"/>
  <c r="BQ39" i="50" s="1"/>
  <c r="Z35" i="50"/>
  <c r="BP24" i="50"/>
  <c r="BQ24" i="50" s="1"/>
  <c r="BP29" i="50"/>
  <c r="BQ29" i="50" s="1"/>
  <c r="L24" i="50"/>
  <c r="M24" i="50" s="1"/>
  <c r="BB28" i="50"/>
  <c r="BC28" i="50" s="1"/>
  <c r="BP43" i="50"/>
  <c r="BQ43" i="50" s="1"/>
  <c r="BP21" i="50"/>
  <c r="BQ21" i="50" s="1"/>
  <c r="Z29" i="50"/>
  <c r="AA29" i="50" s="1"/>
  <c r="AA18" i="49"/>
  <c r="Z23" i="49"/>
  <c r="AA23" i="49" s="1"/>
  <c r="AN35" i="49"/>
  <c r="AO35" i="49" s="1"/>
  <c r="BP34" i="49"/>
  <c r="AN33" i="49"/>
  <c r="AO33" i="49" s="1"/>
  <c r="Z27" i="49"/>
  <c r="AA27" i="49" s="1"/>
  <c r="L23" i="49"/>
  <c r="BB22" i="49"/>
  <c r="BC22" i="49" s="1"/>
  <c r="AN42" i="49"/>
  <c r="AO42" i="49" s="1"/>
  <c r="BB32" i="49"/>
  <c r="BC32" i="49" s="1"/>
  <c r="Z32" i="49"/>
  <c r="AA32" i="49" s="1"/>
  <c r="BB29" i="49"/>
  <c r="BC29" i="49" s="1"/>
  <c r="AN32" i="49"/>
  <c r="AO32" i="49" s="1"/>
  <c r="Z21" i="49"/>
  <c r="AA21" i="49" s="1"/>
  <c r="Z42" i="49"/>
  <c r="AA42" i="49" s="1"/>
  <c r="BB34" i="49"/>
  <c r="BC34" i="49" s="1"/>
  <c r="CG71" i="49"/>
  <c r="L36" i="49"/>
  <c r="BP36" i="49"/>
  <c r="BQ36" i="49" s="1"/>
  <c r="Z24" i="49"/>
  <c r="AA24" i="49" s="1"/>
  <c r="Z34" i="49"/>
  <c r="AA34" i="49" s="1"/>
  <c r="L16" i="49"/>
  <c r="M16" i="49" s="1"/>
  <c r="BB24" i="49"/>
  <c r="BC24" i="49" s="1"/>
  <c r="BP18" i="49"/>
  <c r="BQ18" i="49" s="1"/>
  <c r="BP33" i="49"/>
  <c r="BQ33" i="49" s="1"/>
  <c r="Z30" i="49"/>
  <c r="AA30" i="49" s="1"/>
  <c r="BB28" i="49"/>
  <c r="BC28" i="49" s="1"/>
  <c r="AN23" i="49"/>
  <c r="AO23" i="49" s="1"/>
  <c r="Z43" i="49"/>
  <c r="AA43" i="49" s="1"/>
  <c r="L19" i="49"/>
  <c r="M19" i="49" s="1"/>
  <c r="BB21" i="49"/>
  <c r="BC21" i="49" s="1"/>
  <c r="BB39" i="49"/>
  <c r="BC39" i="49" s="1"/>
  <c r="L42" i="49"/>
  <c r="M42" i="49" s="1"/>
  <c r="AC91" i="49"/>
  <c r="Z28" i="49"/>
  <c r="AA28" i="49" s="1"/>
  <c r="AC93" i="49"/>
  <c r="BB30" i="49"/>
  <c r="BC30" i="49" s="1"/>
  <c r="BB20" i="49"/>
  <c r="BC20" i="49" s="1"/>
  <c r="AQ92" i="49"/>
  <c r="BE92" i="49" s="1"/>
  <c r="O94" i="49"/>
  <c r="AC89" i="49"/>
  <c r="BB15" i="49"/>
  <c r="BC15" i="49" s="1"/>
  <c r="BP24" i="49"/>
  <c r="BQ24" i="49" s="1"/>
  <c r="AN24" i="49"/>
  <c r="AO24" i="49" s="1"/>
  <c r="BP28" i="49"/>
  <c r="BQ28" i="49" s="1"/>
  <c r="BY42" i="49"/>
  <c r="L34" i="49"/>
  <c r="M34" i="49" s="1"/>
  <c r="BB27" i="49"/>
  <c r="BC27" i="49" s="1"/>
  <c r="BB41" i="49"/>
  <c r="BC41" i="49" s="1"/>
  <c r="L41" i="49"/>
  <c r="M41" i="49" s="1"/>
  <c r="BB40" i="49"/>
  <c r="BC40" i="49" s="1"/>
  <c r="BB31" i="49"/>
  <c r="BC31" i="49" s="1"/>
  <c r="BS90" i="48"/>
  <c r="BX90" i="48" s="1"/>
  <c r="AC92" i="48"/>
  <c r="AQ92" i="48" s="1"/>
  <c r="BE93" i="48"/>
  <c r="AN29" i="48"/>
  <c r="AO29" i="48" s="1"/>
  <c r="AC89" i="48"/>
  <c r="AC94" i="48" s="1"/>
  <c r="O94" i="48"/>
  <c r="Z30" i="48"/>
  <c r="AA30" i="48" s="1"/>
  <c r="L40" i="48"/>
  <c r="M40" i="48" s="1"/>
  <c r="BP39" i="48"/>
  <c r="BQ39" i="48" s="1"/>
  <c r="L20" i="48"/>
  <c r="M20" i="48" s="1"/>
  <c r="BB33" i="48"/>
  <c r="BC33" i="48" s="1"/>
  <c r="BP20" i="48"/>
  <c r="BQ20" i="48" s="1"/>
  <c r="BP19" i="48"/>
  <c r="BQ19" i="48" s="1"/>
  <c r="Z17" i="48"/>
  <c r="AA17" i="48" s="1"/>
  <c r="L29" i="48"/>
  <c r="M29" i="48" s="1"/>
  <c r="Z16" i="48"/>
  <c r="AA16" i="48" s="1"/>
  <c r="CG70" i="48"/>
  <c r="BB42" i="48"/>
  <c r="BC42" i="48" s="1"/>
  <c r="L34" i="48"/>
  <c r="M34" i="48" s="1"/>
  <c r="BE91" i="48"/>
  <c r="BS91" i="48" s="1"/>
  <c r="Z21" i="48"/>
  <c r="AN21" i="48"/>
  <c r="AO21" i="48" s="1"/>
  <c r="Z32" i="48"/>
  <c r="AA32" i="48" s="1"/>
  <c r="Z42" i="48"/>
  <c r="AA42" i="48" s="1"/>
  <c r="L42" i="48"/>
  <c r="M42" i="48" s="1"/>
  <c r="BP36" i="48"/>
  <c r="BQ36" i="48" s="1"/>
  <c r="BB19" i="48"/>
  <c r="BC19" i="48" s="1"/>
  <c r="BB17" i="48"/>
  <c r="BC17" i="48" s="1"/>
  <c r="AN43" i="48"/>
  <c r="AO43" i="48" s="1"/>
  <c r="Z22" i="48"/>
  <c r="AA22" i="48" s="1"/>
  <c r="L18" i="48"/>
  <c r="M18" i="48" s="1"/>
  <c r="AN31" i="47"/>
  <c r="AO31" i="47" s="1"/>
  <c r="L22" i="47"/>
  <c r="M22" i="47" s="1"/>
  <c r="Z42" i="47"/>
  <c r="AA42" i="47" s="1"/>
  <c r="Z32" i="47"/>
  <c r="AA32" i="47" s="1"/>
  <c r="L41" i="47"/>
  <c r="M41" i="47" s="1"/>
  <c r="L21" i="47"/>
  <c r="M21" i="47" s="1"/>
  <c r="CG41" i="47"/>
  <c r="L16" i="47"/>
  <c r="M16" i="47" s="1"/>
  <c r="BP23" i="47"/>
  <c r="BQ23" i="47" s="1"/>
  <c r="AN36" i="47"/>
  <c r="AO36" i="47" s="1"/>
  <c r="Z34" i="47"/>
  <c r="BP19" i="47"/>
  <c r="BQ19" i="47" s="1"/>
  <c r="AN40" i="47"/>
  <c r="AO40" i="47" s="1"/>
  <c r="AN20" i="47"/>
  <c r="AO20" i="47" s="1"/>
  <c r="AN21" i="47"/>
  <c r="AO21" i="47" s="1"/>
  <c r="Z20" i="47"/>
  <c r="Z41" i="47"/>
  <c r="AA41" i="47" s="1"/>
  <c r="AN22" i="47"/>
  <c r="AO22" i="47" s="1"/>
  <c r="BP32" i="47"/>
  <c r="BQ32" i="47" s="1"/>
  <c r="Z18" i="47"/>
  <c r="AA18" i="47" s="1"/>
  <c r="Z36" i="47"/>
  <c r="AA36" i="47" s="1"/>
  <c r="Z22" i="47"/>
  <c r="AA22" i="47" s="1"/>
  <c r="AC93" i="47"/>
  <c r="BP40" i="47"/>
  <c r="BQ40" i="47" s="1"/>
  <c r="AN30" i="47"/>
  <c r="AO30" i="47" s="1"/>
  <c r="L43" i="47"/>
  <c r="M43" i="47" s="1"/>
  <c r="Z17" i="47"/>
  <c r="AA17" i="47" s="1"/>
  <c r="BX86" i="47"/>
  <c r="Z16" i="47"/>
  <c r="Z15" i="47"/>
  <c r="AA15" i="47" s="1"/>
  <c r="BY42" i="47"/>
  <c r="O94" i="47"/>
  <c r="AC89" i="47"/>
  <c r="AQ89" i="47" s="1"/>
  <c r="Z43" i="47"/>
  <c r="AA43" i="47" s="1"/>
  <c r="AQ90" i="47"/>
  <c r="AN19" i="47"/>
  <c r="AO19" i="47" s="1"/>
  <c r="Z28" i="47"/>
  <c r="AA28" i="47" s="1"/>
  <c r="AC92" i="47"/>
  <c r="AQ92" i="47" s="1"/>
  <c r="Z33" i="47"/>
  <c r="AA33" i="47" s="1"/>
  <c r="BB39" i="47"/>
  <c r="BC39" i="47" s="1"/>
  <c r="Z39" i="47"/>
  <c r="AA39" i="47" s="1"/>
  <c r="L29" i="47"/>
  <c r="M29" i="47" s="1"/>
  <c r="BB28" i="47"/>
  <c r="BC28" i="47" s="1"/>
  <c r="L20" i="47"/>
  <c r="M20" i="47" s="1"/>
  <c r="Z23" i="47"/>
  <c r="AA23" i="47" s="1"/>
  <c r="BP104" i="37"/>
  <c r="BO104" i="37" s="1"/>
  <c r="BC104" i="37"/>
  <c r="BB104" i="37" s="1"/>
  <c r="AP104" i="37"/>
  <c r="AO104" i="37" s="1"/>
  <c r="AC104" i="37"/>
  <c r="AB104" i="37" s="1"/>
  <c r="P104" i="37"/>
  <c r="O104" i="37" s="1"/>
  <c r="BE99" i="37"/>
  <c r="AR99" i="37"/>
  <c r="AE99" i="37"/>
  <c r="R99" i="37"/>
  <c r="E99" i="37"/>
  <c r="BS89" i="37"/>
  <c r="BS88" i="37"/>
  <c r="BS86" i="37"/>
  <c r="BS85" i="37"/>
  <c r="BS84" i="37"/>
  <c r="BS83" i="37"/>
  <c r="BS82" i="37"/>
  <c r="BS81" i="37"/>
  <c r="BS80" i="37"/>
  <c r="BS79" i="37"/>
  <c r="BM78" i="37"/>
  <c r="AZ78" i="37"/>
  <c r="AM78" i="37"/>
  <c r="Z78" i="37"/>
  <c r="M78" i="37"/>
  <c r="M97" i="37" s="1"/>
  <c r="F78" i="37"/>
  <c r="BM77" i="37"/>
  <c r="AZ77" i="37"/>
  <c r="AM77" i="37"/>
  <c r="Z77" i="37"/>
  <c r="M77" i="37"/>
  <c r="F77" i="37"/>
  <c r="BM76" i="37"/>
  <c r="AZ76" i="37"/>
  <c r="AM76" i="37"/>
  <c r="Z76" i="37"/>
  <c r="BS76" i="37" s="1"/>
  <c r="M76" i="37"/>
  <c r="F76" i="37"/>
  <c r="BM75" i="37"/>
  <c r="AZ75" i="37"/>
  <c r="AM75" i="37"/>
  <c r="Z75" i="37"/>
  <c r="M75" i="37"/>
  <c r="F75" i="37"/>
  <c r="BM74" i="37"/>
  <c r="AZ74" i="37"/>
  <c r="AM74" i="37"/>
  <c r="Z74" i="37"/>
  <c r="M74" i="37"/>
  <c r="F74" i="37"/>
  <c r="BS73" i="37"/>
  <c r="BS72" i="37"/>
  <c r="BS71" i="37"/>
  <c r="BS70" i="37"/>
  <c r="BS66" i="37"/>
  <c r="BS65" i="37"/>
  <c r="BS64" i="37"/>
  <c r="BS63" i="37"/>
  <c r="BS62" i="37"/>
  <c r="BS59" i="37"/>
  <c r="BS58" i="37"/>
  <c r="BS55" i="37"/>
  <c r="BS54" i="37"/>
  <c r="BS53" i="37"/>
  <c r="BS47" i="37"/>
  <c r="AE47" i="37"/>
  <c r="AR47" i="37" s="1"/>
  <c r="BE47" i="37" s="1"/>
  <c r="R47" i="37"/>
  <c r="BS46" i="37"/>
  <c r="R46" i="37"/>
  <c r="AE46" i="37" s="1"/>
  <c r="BS45" i="37"/>
  <c r="R45" i="37"/>
  <c r="AE45" i="37" s="1"/>
  <c r="BS44" i="37"/>
  <c r="R44" i="37"/>
  <c r="AE44" i="37" s="1"/>
  <c r="BS43" i="37"/>
  <c r="R43" i="37"/>
  <c r="B40" i="37"/>
  <c r="B35" i="37"/>
  <c r="B34" i="37"/>
  <c r="B33" i="37"/>
  <c r="B32" i="37"/>
  <c r="B31" i="37"/>
  <c r="B28" i="37"/>
  <c r="B27" i="37"/>
  <c r="B26" i="37"/>
  <c r="B25" i="37"/>
  <c r="B24" i="37"/>
  <c r="B23" i="37"/>
  <c r="B22" i="37"/>
  <c r="B21" i="37"/>
  <c r="B20" i="37"/>
  <c r="B19" i="37"/>
  <c r="BO14" i="37"/>
  <c r="BM9" i="37" s="1"/>
  <c r="BI19" i="37" s="1"/>
  <c r="BJ19" i="37" s="1"/>
  <c r="BF14" i="37"/>
  <c r="BB14" i="37"/>
  <c r="AS14" i="37"/>
  <c r="AO14" i="37"/>
  <c r="AM9" i="37" s="1"/>
  <c r="AI19" i="37" s="1"/>
  <c r="AJ19" i="37" s="1"/>
  <c r="AF14" i="37"/>
  <c r="AB14" i="37"/>
  <c r="S14" i="37"/>
  <c r="O14" i="37"/>
  <c r="M9" i="37" s="1"/>
  <c r="F14" i="37"/>
  <c r="BS74" i="1"/>
  <c r="BS73" i="1"/>
  <c r="BS72" i="1"/>
  <c r="BS71" i="1"/>
  <c r="BS70" i="1"/>
  <c r="BE74" i="1"/>
  <c r="BE73" i="1"/>
  <c r="BE72" i="1"/>
  <c r="BE71" i="1"/>
  <c r="BE70" i="1"/>
  <c r="AQ74" i="1"/>
  <c r="AQ73" i="1"/>
  <c r="AQ72" i="1"/>
  <c r="AC74" i="1"/>
  <c r="AC73" i="1"/>
  <c r="AC72" i="1"/>
  <c r="AQ71" i="1"/>
  <c r="AC71" i="1"/>
  <c r="AQ70" i="1"/>
  <c r="AC70" i="1"/>
  <c r="F74" i="1"/>
  <c r="F73" i="1"/>
  <c r="F72" i="1"/>
  <c r="F71" i="1"/>
  <c r="F70" i="1"/>
  <c r="O74" i="1"/>
  <c r="O73" i="1"/>
  <c r="O72" i="1"/>
  <c r="O71" i="1"/>
  <c r="O70" i="1"/>
  <c r="I17" i="2"/>
  <c r="I18" i="2"/>
  <c r="I19" i="2"/>
  <c r="I20" i="2"/>
  <c r="Z20" i="2" s="1"/>
  <c r="I21" i="2"/>
  <c r="Z21" i="2" s="1"/>
  <c r="I22" i="2"/>
  <c r="Z22" i="2" s="1"/>
  <c r="I23" i="2"/>
  <c r="Z23" i="2" s="1"/>
  <c r="I24" i="2"/>
  <c r="I25" i="2"/>
  <c r="I16" i="2"/>
  <c r="I5" i="2"/>
  <c r="I6" i="2"/>
  <c r="I7" i="2"/>
  <c r="I8" i="2"/>
  <c r="I9" i="2"/>
  <c r="I10" i="2"/>
  <c r="Z10" i="2" s="1"/>
  <c r="I11" i="2"/>
  <c r="Z11" i="2" s="1"/>
  <c r="I12" i="2"/>
  <c r="I13" i="2"/>
  <c r="BS64" i="1"/>
  <c r="BE64" i="1"/>
  <c r="AQ64" i="1"/>
  <c r="AC64" i="1"/>
  <c r="CF50" i="1"/>
  <c r="CF51" i="1"/>
  <c r="CF54" i="1"/>
  <c r="CF55" i="1"/>
  <c r="CF58" i="1"/>
  <c r="CF59" i="1"/>
  <c r="CF60" i="1"/>
  <c r="CF61" i="1"/>
  <c r="CF62" i="1"/>
  <c r="CF63" i="1"/>
  <c r="CF66" i="1"/>
  <c r="CF67" i="1"/>
  <c r="CF68" i="1"/>
  <c r="CF69" i="1"/>
  <c r="CF75" i="1"/>
  <c r="CF76" i="1"/>
  <c r="CF77" i="1"/>
  <c r="CF78" i="1"/>
  <c r="CF79" i="1"/>
  <c r="CF80" i="1"/>
  <c r="CF81" i="1"/>
  <c r="CF82" i="1"/>
  <c r="CF83" i="1"/>
  <c r="CF84" i="1"/>
  <c r="CF85" i="1"/>
  <c r="CE50" i="1"/>
  <c r="CE51" i="1"/>
  <c r="CE54" i="1"/>
  <c r="CE55" i="1"/>
  <c r="CE58" i="1"/>
  <c r="CE59" i="1"/>
  <c r="CE60" i="1"/>
  <c r="CE61" i="1"/>
  <c r="CE62" i="1"/>
  <c r="CE63" i="1"/>
  <c r="CE66" i="1"/>
  <c r="CE67" i="1"/>
  <c r="CE68" i="1"/>
  <c r="CE69" i="1"/>
  <c r="CE75" i="1"/>
  <c r="CE76" i="1"/>
  <c r="CE77" i="1"/>
  <c r="CE78" i="1"/>
  <c r="CE79" i="1"/>
  <c r="CE80" i="1"/>
  <c r="CE81" i="1"/>
  <c r="CE82" i="1"/>
  <c r="CE83" i="1"/>
  <c r="CE84" i="1"/>
  <c r="CE85" i="1"/>
  <c r="CD50" i="1"/>
  <c r="CD51" i="1"/>
  <c r="CD54" i="1"/>
  <c r="CD55" i="1"/>
  <c r="CD58" i="1"/>
  <c r="CD59" i="1"/>
  <c r="CD60" i="1"/>
  <c r="CD61" i="1"/>
  <c r="CD62" i="1"/>
  <c r="CD63" i="1"/>
  <c r="CD66" i="1"/>
  <c r="CD67" i="1"/>
  <c r="CD68" i="1"/>
  <c r="CD69" i="1"/>
  <c r="CD75" i="1"/>
  <c r="CD76" i="1"/>
  <c r="CD77" i="1"/>
  <c r="CD78" i="1"/>
  <c r="CD79" i="1"/>
  <c r="CD80" i="1"/>
  <c r="CD81" i="1"/>
  <c r="CD82" i="1"/>
  <c r="CD83" i="1"/>
  <c r="CD84" i="1"/>
  <c r="CD85" i="1"/>
  <c r="CC50" i="1"/>
  <c r="CC51" i="1"/>
  <c r="CC54" i="1"/>
  <c r="CC55" i="1"/>
  <c r="CC58" i="1"/>
  <c r="CC59" i="1"/>
  <c r="CC60" i="1"/>
  <c r="CC61" i="1"/>
  <c r="CC62" i="1"/>
  <c r="CC63" i="1"/>
  <c r="CC66" i="1"/>
  <c r="CC67" i="1"/>
  <c r="CC68" i="1"/>
  <c r="CC69" i="1"/>
  <c r="CC75" i="1"/>
  <c r="CC76" i="1"/>
  <c r="CC77" i="1"/>
  <c r="CC78" i="1"/>
  <c r="CC79" i="1"/>
  <c r="CC80" i="1"/>
  <c r="CC81" i="1"/>
  <c r="CC82" i="1"/>
  <c r="CC83" i="1"/>
  <c r="CC84" i="1"/>
  <c r="CC85" i="1"/>
  <c r="CB50" i="1"/>
  <c r="CB51" i="1"/>
  <c r="CB54" i="1"/>
  <c r="CB55" i="1"/>
  <c r="CB58" i="1"/>
  <c r="CB59" i="1"/>
  <c r="CB60" i="1"/>
  <c r="CB61" i="1"/>
  <c r="CB62" i="1"/>
  <c r="CB66" i="1"/>
  <c r="CB67" i="1"/>
  <c r="CB68" i="1"/>
  <c r="CB69" i="1"/>
  <c r="CB75" i="1"/>
  <c r="CB76" i="1"/>
  <c r="CB77" i="1"/>
  <c r="CB78" i="1"/>
  <c r="CB79" i="1"/>
  <c r="CB80" i="1"/>
  <c r="CB81" i="1"/>
  <c r="CB82" i="1"/>
  <c r="CB83" i="1"/>
  <c r="CB84" i="1"/>
  <c r="CB85" i="1"/>
  <c r="CF49" i="1"/>
  <c r="CE49" i="1"/>
  <c r="CD49" i="1"/>
  <c r="CC49" i="1"/>
  <c r="CB49" i="1"/>
  <c r="Y20" i="2"/>
  <c r="Y21" i="2"/>
  <c r="Y22" i="2"/>
  <c r="Y23" i="2"/>
  <c r="Y24" i="2"/>
  <c r="Y10" i="2"/>
  <c r="Y11" i="2"/>
  <c r="CA16" i="1"/>
  <c r="CA17" i="1"/>
  <c r="CA18" i="1"/>
  <c r="CA19" i="1"/>
  <c r="CA20" i="1"/>
  <c r="CA21" i="1"/>
  <c r="CA22" i="1"/>
  <c r="CA23" i="1"/>
  <c r="CA24" i="1"/>
  <c r="CA15" i="1"/>
  <c r="Z24" i="2"/>
  <c r="CA50" i="1"/>
  <c r="CA51" i="1"/>
  <c r="CA54" i="1"/>
  <c r="CA55" i="1"/>
  <c r="CA58" i="1"/>
  <c r="CA59" i="1"/>
  <c r="CA60" i="1"/>
  <c r="CA61" i="1"/>
  <c r="CA62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49" i="1"/>
  <c r="CA40" i="1"/>
  <c r="CA41" i="1"/>
  <c r="CA42" i="1"/>
  <c r="CA43" i="1"/>
  <c r="CA39" i="1"/>
  <c r="CA28" i="1"/>
  <c r="CA29" i="1"/>
  <c r="CA30" i="1"/>
  <c r="CA31" i="1"/>
  <c r="CA32" i="1"/>
  <c r="CA33" i="1"/>
  <c r="CA34" i="1"/>
  <c r="CA35" i="1"/>
  <c r="CA36" i="1"/>
  <c r="CA27" i="1"/>
  <c r="BI95" i="1"/>
  <c r="AU95" i="1"/>
  <c r="AG95" i="1"/>
  <c r="S95" i="1"/>
  <c r="E95" i="1"/>
  <c r="B16" i="1"/>
  <c r="B17" i="1"/>
  <c r="B18" i="1"/>
  <c r="B19" i="1"/>
  <c r="B20" i="1"/>
  <c r="B21" i="1"/>
  <c r="B22" i="1"/>
  <c r="B23" i="1"/>
  <c r="B24" i="1"/>
  <c r="AN22" i="37" l="1"/>
  <c r="BS78" i="37"/>
  <c r="E33" i="55"/>
  <c r="E33" i="52"/>
  <c r="S33" i="52" s="1"/>
  <c r="E33" i="54"/>
  <c r="E33" i="48"/>
  <c r="E33" i="50"/>
  <c r="E33" i="51"/>
  <c r="S33" i="51" s="1"/>
  <c r="E33" i="49"/>
  <c r="E33" i="53"/>
  <c r="S33" i="53" s="1"/>
  <c r="E33" i="47"/>
  <c r="E35" i="52"/>
  <c r="E35" i="54"/>
  <c r="E35" i="51"/>
  <c r="S35" i="51" s="1"/>
  <c r="E35" i="53"/>
  <c r="E35" i="48"/>
  <c r="E35" i="50"/>
  <c r="S35" i="50" s="1"/>
  <c r="AG35" i="50" s="1"/>
  <c r="E35" i="55"/>
  <c r="E35" i="47"/>
  <c r="E35" i="49"/>
  <c r="E32" i="53"/>
  <c r="E32" i="55"/>
  <c r="E32" i="51"/>
  <c r="E32" i="54"/>
  <c r="S32" i="54" s="1"/>
  <c r="E32" i="52"/>
  <c r="E32" i="50"/>
  <c r="E32" i="49"/>
  <c r="E32" i="47"/>
  <c r="E32" i="48"/>
  <c r="E34" i="48"/>
  <c r="E34" i="53"/>
  <c r="E34" i="55"/>
  <c r="E34" i="54"/>
  <c r="E34" i="47"/>
  <c r="E34" i="52"/>
  <c r="S34" i="52" s="1"/>
  <c r="E34" i="49"/>
  <c r="S34" i="49" s="1"/>
  <c r="E34" i="50"/>
  <c r="E34" i="51"/>
  <c r="E31" i="55"/>
  <c r="E31" i="53"/>
  <c r="E31" i="52"/>
  <c r="E31" i="54"/>
  <c r="E31" i="50"/>
  <c r="E31" i="48"/>
  <c r="E31" i="51"/>
  <c r="E31" i="47"/>
  <c r="E31" i="49"/>
  <c r="E22" i="49"/>
  <c r="E22" i="53"/>
  <c r="E22" i="52"/>
  <c r="S22" i="52" s="1"/>
  <c r="E22" i="55"/>
  <c r="E22" i="51"/>
  <c r="E22" i="47"/>
  <c r="S22" i="47" s="1"/>
  <c r="AG22" i="47" s="1"/>
  <c r="E22" i="48"/>
  <c r="E22" i="54"/>
  <c r="E22" i="50"/>
  <c r="S22" i="50" s="1"/>
  <c r="E21" i="55"/>
  <c r="E21" i="52"/>
  <c r="E21" i="51"/>
  <c r="S21" i="51" s="1"/>
  <c r="E21" i="54"/>
  <c r="E21" i="49"/>
  <c r="E21" i="48"/>
  <c r="E21" i="50"/>
  <c r="E21" i="53"/>
  <c r="S21" i="53" s="1"/>
  <c r="E21" i="47"/>
  <c r="S21" i="47" s="1"/>
  <c r="CB22" i="52"/>
  <c r="CC22" i="47"/>
  <c r="AC94" i="55"/>
  <c r="AC94" i="54"/>
  <c r="BX91" i="52"/>
  <c r="AQ89" i="52"/>
  <c r="BS90" i="49"/>
  <c r="BX90" i="49" s="1"/>
  <c r="AQ89" i="49"/>
  <c r="BE89" i="49" s="1"/>
  <c r="AQ93" i="49"/>
  <c r="AQ89" i="48"/>
  <c r="BE92" i="47"/>
  <c r="BS92" i="47" s="1"/>
  <c r="BX92" i="47" s="1"/>
  <c r="BE89" i="55"/>
  <c r="AQ92" i="55"/>
  <c r="AQ89" i="55"/>
  <c r="M15" i="55"/>
  <c r="BE91" i="55"/>
  <c r="M27" i="55"/>
  <c r="BX90" i="55"/>
  <c r="M19" i="55"/>
  <c r="M23" i="55"/>
  <c r="AQ92" i="54"/>
  <c r="AQ89" i="54"/>
  <c r="AQ93" i="54"/>
  <c r="BS91" i="54"/>
  <c r="BX91" i="54" s="1"/>
  <c r="O32" i="54"/>
  <c r="AO16" i="54"/>
  <c r="M17" i="54"/>
  <c r="BX92" i="53"/>
  <c r="M29" i="53"/>
  <c r="BE93" i="53"/>
  <c r="BS93" i="53" s="1"/>
  <c r="BX93" i="53" s="1"/>
  <c r="BX90" i="53"/>
  <c r="AC94" i="53"/>
  <c r="M15" i="53"/>
  <c r="AO33" i="53"/>
  <c r="AO21" i="53"/>
  <c r="AQ89" i="53"/>
  <c r="AQ91" i="53"/>
  <c r="M33" i="53"/>
  <c r="BE91" i="53"/>
  <c r="M21" i="53"/>
  <c r="CB21" i="53" s="1"/>
  <c r="M18" i="53"/>
  <c r="O33" i="52"/>
  <c r="BS93" i="52"/>
  <c r="BX93" i="52" s="1"/>
  <c r="BE89" i="52"/>
  <c r="AA20" i="52"/>
  <c r="AQ94" i="52"/>
  <c r="O22" i="52"/>
  <c r="BE92" i="52"/>
  <c r="BS92" i="52" s="1"/>
  <c r="BC20" i="52"/>
  <c r="O34" i="52"/>
  <c r="AQ91" i="51"/>
  <c r="AQ94" i="51" s="1"/>
  <c r="BX92" i="51"/>
  <c r="O35" i="51"/>
  <c r="O33" i="51"/>
  <c r="BS90" i="51"/>
  <c r="BX90" i="51" s="1"/>
  <c r="BE93" i="51"/>
  <c r="BC30" i="51"/>
  <c r="M20" i="51"/>
  <c r="AA17" i="51"/>
  <c r="AC94" i="51"/>
  <c r="AA32" i="51"/>
  <c r="BE91" i="51"/>
  <c r="BE89" i="51"/>
  <c r="BS89" i="51" s="1"/>
  <c r="M21" i="51"/>
  <c r="O21" i="51" s="1"/>
  <c r="BX91" i="50"/>
  <c r="AO22" i="50"/>
  <c r="CB22" i="50"/>
  <c r="O22" i="50"/>
  <c r="BS93" i="50"/>
  <c r="BX93" i="50" s="1"/>
  <c r="AA35" i="50"/>
  <c r="AC35" i="50" s="1"/>
  <c r="AQ94" i="50"/>
  <c r="BE89" i="50"/>
  <c r="AC94" i="50"/>
  <c r="BS92" i="49"/>
  <c r="BX92" i="49" s="1"/>
  <c r="AQ91" i="49"/>
  <c r="BE91" i="49" s="1"/>
  <c r="BS91" i="49"/>
  <c r="O34" i="49"/>
  <c r="AC94" i="49"/>
  <c r="M23" i="49"/>
  <c r="BQ34" i="49"/>
  <c r="M36" i="49"/>
  <c r="AA21" i="48"/>
  <c r="BE92" i="48"/>
  <c r="BX91" i="48"/>
  <c r="AQ94" i="48"/>
  <c r="BE89" i="48"/>
  <c r="BS93" i="48"/>
  <c r="BX93" i="48" s="1"/>
  <c r="BS89" i="48"/>
  <c r="CD22" i="47"/>
  <c r="AU22" i="47"/>
  <c r="AQ22" i="47"/>
  <c r="O22" i="47"/>
  <c r="AQ93" i="47"/>
  <c r="BE93" i="47" s="1"/>
  <c r="AA16" i="47"/>
  <c r="BE90" i="47"/>
  <c r="BS90" i="47" s="1"/>
  <c r="AA20" i="47"/>
  <c r="BE89" i="47"/>
  <c r="BS89" i="47" s="1"/>
  <c r="CB21" i="47"/>
  <c r="AC22" i="47"/>
  <c r="CB22" i="47"/>
  <c r="AC94" i="47"/>
  <c r="O21" i="47"/>
  <c r="AA34" i="47"/>
  <c r="E38" i="37"/>
  <c r="R38" i="37" s="1"/>
  <c r="AE38" i="37" s="1"/>
  <c r="AR38" i="37" s="1"/>
  <c r="BA22" i="37"/>
  <c r="BN47" i="37"/>
  <c r="AN27" i="37"/>
  <c r="AA39" i="37"/>
  <c r="CG76" i="1"/>
  <c r="CG85" i="1"/>
  <c r="CG62" i="1"/>
  <c r="CG84" i="1"/>
  <c r="CG77" i="1"/>
  <c r="CG82" i="1"/>
  <c r="CG50" i="1"/>
  <c r="CG75" i="1"/>
  <c r="CG59" i="1"/>
  <c r="CG78" i="1"/>
  <c r="CG67" i="1"/>
  <c r="CG66" i="1"/>
  <c r="CG80" i="1"/>
  <c r="CG81" i="1"/>
  <c r="CG79" i="1"/>
  <c r="CG54" i="1"/>
  <c r="CG58" i="1"/>
  <c r="CG51" i="1"/>
  <c r="CG55" i="1"/>
  <c r="CG63" i="1"/>
  <c r="CG49" i="1"/>
  <c r="CG61" i="1"/>
  <c r="CG69" i="1"/>
  <c r="CG60" i="1"/>
  <c r="CG68" i="1"/>
  <c r="O89" i="1"/>
  <c r="O86" i="1"/>
  <c r="AZ9" i="37"/>
  <c r="AV25" i="37" s="1"/>
  <c r="AW25" i="37" s="1"/>
  <c r="BO9" i="37"/>
  <c r="BN31" i="37" s="1"/>
  <c r="BN36" i="37"/>
  <c r="N22" i="37"/>
  <c r="BN22" i="37"/>
  <c r="CG83" i="1"/>
  <c r="BN25" i="37"/>
  <c r="BN28" i="37"/>
  <c r="AN33" i="37"/>
  <c r="BN23" i="37"/>
  <c r="BN43" i="37"/>
  <c r="BN24" i="37"/>
  <c r="AN20" i="37"/>
  <c r="AA19" i="37"/>
  <c r="AO9" i="37"/>
  <c r="AN31" i="37" s="1"/>
  <c r="E36" i="37"/>
  <c r="R36" i="37" s="1"/>
  <c r="AE36" i="37" s="1"/>
  <c r="AR36" i="37" s="1"/>
  <c r="I35" i="37"/>
  <c r="J35" i="37" s="1"/>
  <c r="I20" i="37"/>
  <c r="J20" i="37" s="1"/>
  <c r="I34" i="37"/>
  <c r="J34" i="37" s="1"/>
  <c r="I25" i="37"/>
  <c r="J25" i="37" s="1"/>
  <c r="I37" i="37"/>
  <c r="J37" i="37" s="1"/>
  <c r="I22" i="37"/>
  <c r="J22" i="37" s="1"/>
  <c r="I19" i="37"/>
  <c r="J19" i="37" s="1"/>
  <c r="I47" i="37"/>
  <c r="J47" i="37" s="1"/>
  <c r="I33" i="37"/>
  <c r="J33" i="37" s="1"/>
  <c r="I21" i="37"/>
  <c r="J21" i="37" s="1"/>
  <c r="I27" i="37"/>
  <c r="J27" i="37" s="1"/>
  <c r="I23" i="37"/>
  <c r="J23" i="37" s="1"/>
  <c r="I26" i="37"/>
  <c r="J26" i="37" s="1"/>
  <c r="E21" i="1"/>
  <c r="E25" i="37"/>
  <c r="E22" i="1"/>
  <c r="E35" i="37"/>
  <c r="R35" i="37" s="1"/>
  <c r="E37" i="37"/>
  <c r="R37" i="37" s="1"/>
  <c r="AE37" i="37" s="1"/>
  <c r="AR37" i="37" s="1"/>
  <c r="AA38" i="37"/>
  <c r="BA20" i="37"/>
  <c r="BA26" i="37"/>
  <c r="AN44" i="37"/>
  <c r="BN20" i="37"/>
  <c r="E39" i="37"/>
  <c r="R39" i="37" s="1"/>
  <c r="AE39" i="37" s="1"/>
  <c r="AN35" i="37"/>
  <c r="BA34" i="37"/>
  <c r="AA23" i="37"/>
  <c r="BN35" i="37"/>
  <c r="AN21" i="37"/>
  <c r="BI21" i="37"/>
  <c r="BJ21" i="37" s="1"/>
  <c r="AI28" i="37"/>
  <c r="AJ28" i="37" s="1"/>
  <c r="AI33" i="37"/>
  <c r="AJ33" i="37" s="1"/>
  <c r="BB9" i="37"/>
  <c r="BA19" i="37"/>
  <c r="AA22" i="37"/>
  <c r="AI22" i="37"/>
  <c r="AJ22" i="37" s="1"/>
  <c r="AA34" i="37"/>
  <c r="BN44" i="37"/>
  <c r="AI34" i="37"/>
  <c r="AJ34" i="37" s="1"/>
  <c r="E26" i="37"/>
  <c r="R26" i="37" s="1"/>
  <c r="AE26" i="37" s="1"/>
  <c r="BI45" i="37"/>
  <c r="BJ45" i="37" s="1"/>
  <c r="BI34" i="37"/>
  <c r="BJ34" i="37" s="1"/>
  <c r="BI32" i="37"/>
  <c r="BJ32" i="37" s="1"/>
  <c r="BI40" i="37"/>
  <c r="BJ40" i="37" s="1"/>
  <c r="BI43" i="37"/>
  <c r="BJ43" i="37" s="1"/>
  <c r="BI24" i="37"/>
  <c r="BJ24" i="37" s="1"/>
  <c r="BI44" i="37"/>
  <c r="BJ44" i="37" s="1"/>
  <c r="BI35" i="37"/>
  <c r="BJ35" i="37" s="1"/>
  <c r="BI27" i="37"/>
  <c r="BJ27" i="37" s="1"/>
  <c r="BI36" i="37"/>
  <c r="BJ36" i="37" s="1"/>
  <c r="BI20" i="37"/>
  <c r="BJ20" i="37" s="1"/>
  <c r="BI33" i="37"/>
  <c r="BJ33" i="37" s="1"/>
  <c r="BI46" i="37"/>
  <c r="BJ46" i="37" s="1"/>
  <c r="BI47" i="37"/>
  <c r="BJ47" i="37" s="1"/>
  <c r="BI31" i="37"/>
  <c r="BJ31" i="37" s="1"/>
  <c r="BI26" i="37"/>
  <c r="BJ26" i="37" s="1"/>
  <c r="BI38" i="37"/>
  <c r="BJ38" i="37" s="1"/>
  <c r="BS75" i="37"/>
  <c r="M94" i="37"/>
  <c r="BN32" i="37"/>
  <c r="BI23" i="37"/>
  <c r="BJ23" i="37" s="1"/>
  <c r="BS68" i="37"/>
  <c r="N36" i="37"/>
  <c r="N35" i="37"/>
  <c r="N46" i="37"/>
  <c r="N27" i="37"/>
  <c r="N39" i="37"/>
  <c r="N47" i="37"/>
  <c r="N44" i="37"/>
  <c r="N37" i="37"/>
  <c r="N20" i="37"/>
  <c r="N28" i="37"/>
  <c r="N25" i="37"/>
  <c r="O9" i="37"/>
  <c r="N34" i="37"/>
  <c r="N45" i="37"/>
  <c r="N33" i="37"/>
  <c r="N23" i="37"/>
  <c r="N43" i="37"/>
  <c r="N40" i="37"/>
  <c r="N26" i="37"/>
  <c r="BS77" i="37"/>
  <c r="M96" i="37"/>
  <c r="AR44" i="37"/>
  <c r="AA27" i="37"/>
  <c r="AB9" i="37"/>
  <c r="AA21" i="37"/>
  <c r="Z9" i="37"/>
  <c r="AA24" i="37"/>
  <c r="AA40" i="37"/>
  <c r="AA44" i="37"/>
  <c r="AA35" i="37"/>
  <c r="N38" i="37"/>
  <c r="BS74" i="37"/>
  <c r="M93" i="37"/>
  <c r="AR45" i="37"/>
  <c r="N21" i="37"/>
  <c r="BI39" i="37"/>
  <c r="BJ39" i="37" s="1"/>
  <c r="BI22" i="37"/>
  <c r="BJ22" i="37" s="1"/>
  <c r="N24" i="37"/>
  <c r="AE43" i="37"/>
  <c r="AI45" i="37"/>
  <c r="AJ45" i="37" s="1"/>
  <c r="AI27" i="37"/>
  <c r="AJ27" i="37" s="1"/>
  <c r="AI25" i="37"/>
  <c r="AJ25" i="37" s="1"/>
  <c r="AI23" i="37"/>
  <c r="AJ23" i="37" s="1"/>
  <c r="AI43" i="37"/>
  <c r="AJ43" i="37" s="1"/>
  <c r="AI36" i="37"/>
  <c r="AJ36" i="37" s="1"/>
  <c r="AI40" i="37"/>
  <c r="AJ40" i="37" s="1"/>
  <c r="AI32" i="37"/>
  <c r="AJ32" i="37" s="1"/>
  <c r="AI44" i="37"/>
  <c r="AJ44" i="37" s="1"/>
  <c r="AI24" i="37"/>
  <c r="AJ24" i="37" s="1"/>
  <c r="AI35" i="37"/>
  <c r="AJ35" i="37" s="1"/>
  <c r="AI21" i="37"/>
  <c r="AJ21" i="37" s="1"/>
  <c r="AI46" i="37"/>
  <c r="AJ46" i="37" s="1"/>
  <c r="AI47" i="37"/>
  <c r="AJ47" i="37" s="1"/>
  <c r="AI31" i="37"/>
  <c r="AJ31" i="37" s="1"/>
  <c r="AI26" i="37"/>
  <c r="AJ26" i="37" s="1"/>
  <c r="AI20" i="37"/>
  <c r="AJ20" i="37" s="1"/>
  <c r="AI39" i="37"/>
  <c r="AJ39" i="37" s="1"/>
  <c r="AI38" i="37"/>
  <c r="AJ38" i="37" s="1"/>
  <c r="BI28" i="37"/>
  <c r="BJ28" i="37" s="1"/>
  <c r="AI37" i="37"/>
  <c r="AJ37" i="37" s="1"/>
  <c r="BI25" i="37"/>
  <c r="BJ25" i="37" s="1"/>
  <c r="BI37" i="37"/>
  <c r="BJ37" i="37" s="1"/>
  <c r="AN24" i="37"/>
  <c r="BN21" i="37"/>
  <c r="I46" i="37"/>
  <c r="J46" i="37" s="1"/>
  <c r="AA37" i="37"/>
  <c r="AA33" i="37"/>
  <c r="AA25" i="37"/>
  <c r="AA43" i="37"/>
  <c r="AA36" i="37"/>
  <c r="AA28" i="37"/>
  <c r="AA45" i="37"/>
  <c r="AA20" i="37"/>
  <c r="AA26" i="37"/>
  <c r="AN36" i="37"/>
  <c r="BN40" i="37"/>
  <c r="AR46" i="37"/>
  <c r="AN38" i="37"/>
  <c r="AN45" i="37"/>
  <c r="AN39" i="37"/>
  <c r="AN46" i="37"/>
  <c r="AN23" i="37"/>
  <c r="AN47" i="37"/>
  <c r="AN34" i="37"/>
  <c r="AN26" i="37"/>
  <c r="AN25" i="37"/>
  <c r="AN28" i="37"/>
  <c r="AN37" i="37"/>
  <c r="BN19" i="37"/>
  <c r="BA24" i="37"/>
  <c r="I45" i="37"/>
  <c r="J45" i="37" s="1"/>
  <c r="I39" i="37"/>
  <c r="J39" i="37" s="1"/>
  <c r="I44" i="37"/>
  <c r="J44" i="37" s="1"/>
  <c r="I36" i="37"/>
  <c r="J36" i="37" s="1"/>
  <c r="I28" i="37"/>
  <c r="J28" i="37" s="1"/>
  <c r="I40" i="37"/>
  <c r="J40" i="37" s="1"/>
  <c r="I32" i="37"/>
  <c r="J32" i="37" s="1"/>
  <c r="I24" i="37"/>
  <c r="J24" i="37" s="1"/>
  <c r="I31" i="37"/>
  <c r="J31" i="37" s="1"/>
  <c r="BA39" i="37"/>
  <c r="BA37" i="37"/>
  <c r="BA33" i="37"/>
  <c r="BA36" i="37"/>
  <c r="BA28" i="37"/>
  <c r="BA40" i="37"/>
  <c r="BA35" i="37"/>
  <c r="BA27" i="37"/>
  <c r="AN43" i="37"/>
  <c r="M95" i="37"/>
  <c r="I38" i="37"/>
  <c r="J38" i="37" s="1"/>
  <c r="AA47" i="37"/>
  <c r="Z97" i="37"/>
  <c r="BN39" i="37"/>
  <c r="BN45" i="37"/>
  <c r="BN46" i="37"/>
  <c r="BN34" i="37"/>
  <c r="BN26" i="37"/>
  <c r="BN38" i="37"/>
  <c r="BN37" i="37"/>
  <c r="BN33" i="37"/>
  <c r="BA25" i="37"/>
  <c r="BN27" i="37"/>
  <c r="AN40" i="37"/>
  <c r="BA21" i="37"/>
  <c r="BA23" i="37"/>
  <c r="BA38" i="37"/>
  <c r="I43" i="37"/>
  <c r="J43" i="37" s="1"/>
  <c r="AA46" i="37"/>
  <c r="E31" i="1"/>
  <c r="E32" i="1"/>
  <c r="E33" i="1"/>
  <c r="E34" i="1"/>
  <c r="E35" i="1"/>
  <c r="B31" i="1"/>
  <c r="BT10" i="1"/>
  <c r="BJ10" i="1"/>
  <c r="BF10" i="1"/>
  <c r="AV10" i="1"/>
  <c r="AR10" i="1"/>
  <c r="AH10" i="1"/>
  <c r="AD10" i="1"/>
  <c r="T10" i="1"/>
  <c r="P10" i="1"/>
  <c r="F10" i="1"/>
  <c r="BU100" i="1"/>
  <c r="BT100" i="1" s="1"/>
  <c r="BG100" i="1"/>
  <c r="BF100" i="1" s="1"/>
  <c r="AS100" i="1"/>
  <c r="AR100" i="1" s="1"/>
  <c r="AE100" i="1"/>
  <c r="AD100" i="1" s="1"/>
  <c r="Q100" i="1"/>
  <c r="P100" i="1" s="1"/>
  <c r="B27" i="1"/>
  <c r="BX80" i="1"/>
  <c r="BX79" i="1"/>
  <c r="BX78" i="1"/>
  <c r="BX77" i="1"/>
  <c r="BX82" i="1"/>
  <c r="BX81" i="1"/>
  <c r="BX84" i="1"/>
  <c r="BX85" i="1"/>
  <c r="BX76" i="1"/>
  <c r="BX75" i="1"/>
  <c r="BX69" i="1"/>
  <c r="BX68" i="1"/>
  <c r="BX67" i="1"/>
  <c r="BX66" i="1"/>
  <c r="BX62" i="1"/>
  <c r="BX61" i="1"/>
  <c r="BX60" i="1"/>
  <c r="BX59" i="1"/>
  <c r="BX58" i="1"/>
  <c r="BX55" i="1"/>
  <c r="BX54" i="1"/>
  <c r="BX51" i="1"/>
  <c r="BX50" i="1"/>
  <c r="BX49" i="1"/>
  <c r="S43" i="1"/>
  <c r="S42" i="1"/>
  <c r="S41" i="1"/>
  <c r="S40" i="1"/>
  <c r="S39" i="1"/>
  <c r="BS56" i="1"/>
  <c r="BS52" i="1"/>
  <c r="BM56" i="37" s="1"/>
  <c r="BE56" i="1"/>
  <c r="BE52" i="1"/>
  <c r="AZ56" i="37" s="1"/>
  <c r="AQ56" i="1"/>
  <c r="AQ52" i="1"/>
  <c r="AM56" i="37" s="1"/>
  <c r="AC56" i="1"/>
  <c r="AC52" i="1"/>
  <c r="O56" i="1"/>
  <c r="M60" i="37" s="1"/>
  <c r="BS60" i="37" s="1"/>
  <c r="O52" i="1"/>
  <c r="M56" i="37" s="1"/>
  <c r="B36" i="1"/>
  <c r="B30" i="1"/>
  <c r="B29" i="1"/>
  <c r="B28" i="1"/>
  <c r="B15" i="1"/>
  <c r="Y25" i="2"/>
  <c r="Y19" i="2"/>
  <c r="Y18" i="2"/>
  <c r="Y17" i="2"/>
  <c r="Y16" i="2"/>
  <c r="Y13" i="2"/>
  <c r="Y12" i="2"/>
  <c r="Y9" i="2"/>
  <c r="Y8" i="2"/>
  <c r="Y7" i="2"/>
  <c r="Y6" i="2"/>
  <c r="Y5" i="2"/>
  <c r="Y4" i="2"/>
  <c r="W25" i="2"/>
  <c r="W19" i="2"/>
  <c r="W18" i="2"/>
  <c r="W17" i="2"/>
  <c r="W16" i="2"/>
  <c r="W13" i="2"/>
  <c r="W12" i="2"/>
  <c r="W9" i="2"/>
  <c r="W8" i="2"/>
  <c r="W7" i="2"/>
  <c r="W6" i="2"/>
  <c r="W5" i="2"/>
  <c r="W4" i="2"/>
  <c r="P25" i="2"/>
  <c r="P19" i="2"/>
  <c r="P18" i="2"/>
  <c r="P17" i="2"/>
  <c r="P16" i="2"/>
  <c r="P13" i="2"/>
  <c r="P12" i="2"/>
  <c r="P9" i="2"/>
  <c r="P8" i="2"/>
  <c r="P7" i="2"/>
  <c r="P6" i="2"/>
  <c r="P5" i="2"/>
  <c r="P4" i="2"/>
  <c r="BX40" i="1"/>
  <c r="BS56" i="37" l="1"/>
  <c r="BK24" i="37"/>
  <c r="BL24" i="37" s="1"/>
  <c r="BK37" i="37"/>
  <c r="BL37" i="37" s="1"/>
  <c r="S34" i="47"/>
  <c r="O34" i="47"/>
  <c r="S35" i="55"/>
  <c r="O35" i="55"/>
  <c r="O21" i="49"/>
  <c r="CB21" i="49"/>
  <c r="S21" i="49"/>
  <c r="S21" i="54"/>
  <c r="O21" i="54"/>
  <c r="P21" i="54" s="1"/>
  <c r="Q21" i="54" s="1"/>
  <c r="S34" i="54"/>
  <c r="O34" i="54"/>
  <c r="AU35" i="50"/>
  <c r="AQ35" i="50"/>
  <c r="AG21" i="51"/>
  <c r="CC21" i="51"/>
  <c r="AC21" i="51"/>
  <c r="AD21" i="51" s="1"/>
  <c r="AE21" i="51" s="1"/>
  <c r="S31" i="49"/>
  <c r="O31" i="49"/>
  <c r="S34" i="55"/>
  <c r="O34" i="55"/>
  <c r="S35" i="48"/>
  <c r="O35" i="48"/>
  <c r="S21" i="52"/>
  <c r="CB21" i="52"/>
  <c r="O21" i="52"/>
  <c r="P21" i="52" s="1"/>
  <c r="Q21" i="52" s="1"/>
  <c r="S31" i="47"/>
  <c r="O31" i="47"/>
  <c r="S34" i="53"/>
  <c r="O34" i="53"/>
  <c r="S35" i="53"/>
  <c r="O35" i="53"/>
  <c r="BK43" i="37"/>
  <c r="BL43" i="37" s="1"/>
  <c r="S21" i="55"/>
  <c r="CB21" i="55"/>
  <c r="O21" i="55"/>
  <c r="P21" i="55" s="1"/>
  <c r="Q21" i="55" s="1"/>
  <c r="S31" i="51"/>
  <c r="O31" i="51"/>
  <c r="S34" i="48"/>
  <c r="O34" i="48"/>
  <c r="AG35" i="51"/>
  <c r="AC35" i="51"/>
  <c r="BK40" i="37"/>
  <c r="BL40" i="37" s="1"/>
  <c r="S31" i="48"/>
  <c r="O31" i="48"/>
  <c r="S32" i="48"/>
  <c r="O32" i="48"/>
  <c r="S35" i="54"/>
  <c r="O35" i="54"/>
  <c r="AG22" i="50"/>
  <c r="AC22" i="50"/>
  <c r="AD22" i="50" s="1"/>
  <c r="AE22" i="50" s="1"/>
  <c r="CC22" i="50"/>
  <c r="S31" i="50"/>
  <c r="O31" i="50"/>
  <c r="S32" i="47"/>
  <c r="O32" i="47"/>
  <c r="S35" i="52"/>
  <c r="O35" i="52"/>
  <c r="S22" i="54"/>
  <c r="CB22" i="54"/>
  <c r="O22" i="54"/>
  <c r="O31" i="54"/>
  <c r="S31" i="54"/>
  <c r="S32" i="49"/>
  <c r="O32" i="49"/>
  <c r="S33" i="47"/>
  <c r="O33" i="47"/>
  <c r="S22" i="48"/>
  <c r="O22" i="48"/>
  <c r="CB22" i="48"/>
  <c r="S31" i="52"/>
  <c r="O31" i="52"/>
  <c r="S32" i="50"/>
  <c r="O32" i="50"/>
  <c r="AG33" i="53"/>
  <c r="AC33" i="53"/>
  <c r="O35" i="50"/>
  <c r="CB35" i="50" s="1"/>
  <c r="CB21" i="54"/>
  <c r="S31" i="53"/>
  <c r="O31" i="53"/>
  <c r="S32" i="52"/>
  <c r="O32" i="52"/>
  <c r="S33" i="49"/>
  <c r="O33" i="49"/>
  <c r="S22" i="51"/>
  <c r="O22" i="51"/>
  <c r="CB22" i="51"/>
  <c r="S31" i="55"/>
  <c r="O31" i="55"/>
  <c r="AG32" i="54"/>
  <c r="AC32" i="54"/>
  <c r="AG33" i="51"/>
  <c r="AC33" i="51"/>
  <c r="CD22" i="50"/>
  <c r="S22" i="55"/>
  <c r="O22" i="55"/>
  <c r="P22" i="55" s="1"/>
  <c r="S32" i="51"/>
  <c r="O32" i="51"/>
  <c r="S33" i="50"/>
  <c r="O33" i="50"/>
  <c r="O33" i="53"/>
  <c r="CB33" i="53" s="1"/>
  <c r="AG21" i="47"/>
  <c r="AC21" i="47"/>
  <c r="AD21" i="47" s="1"/>
  <c r="AE21" i="47" s="1"/>
  <c r="CC21" i="47"/>
  <c r="AG22" i="52"/>
  <c r="AC22" i="52"/>
  <c r="AD22" i="52" s="1"/>
  <c r="AE22" i="52" s="1"/>
  <c r="CC22" i="52"/>
  <c r="S34" i="51"/>
  <c r="O34" i="51"/>
  <c r="S32" i="55"/>
  <c r="O32" i="55"/>
  <c r="S33" i="48"/>
  <c r="O33" i="48"/>
  <c r="AG21" i="53"/>
  <c r="AC21" i="53"/>
  <c r="AD21" i="53" s="1"/>
  <c r="AE21" i="53" s="1"/>
  <c r="CC21" i="53"/>
  <c r="S22" i="53"/>
  <c r="CB22" i="53"/>
  <c r="O22" i="53"/>
  <c r="P22" i="53" s="1"/>
  <c r="S34" i="50"/>
  <c r="O34" i="50"/>
  <c r="S32" i="53"/>
  <c r="O32" i="53"/>
  <c r="S33" i="54"/>
  <c r="O33" i="54"/>
  <c r="S21" i="50"/>
  <c r="O21" i="50"/>
  <c r="CB21" i="50"/>
  <c r="S22" i="49"/>
  <c r="O22" i="49"/>
  <c r="CB22" i="49"/>
  <c r="AG34" i="49"/>
  <c r="AC34" i="49"/>
  <c r="S35" i="49"/>
  <c r="O35" i="49"/>
  <c r="AG33" i="52"/>
  <c r="AC33" i="52"/>
  <c r="CB22" i="55"/>
  <c r="S21" i="48"/>
  <c r="AG21" i="48" s="1"/>
  <c r="CB21" i="48"/>
  <c r="O21" i="48"/>
  <c r="P21" i="48" s="1"/>
  <c r="Q21" i="48" s="1"/>
  <c r="AG34" i="52"/>
  <c r="AC34" i="52"/>
  <c r="S35" i="47"/>
  <c r="O35" i="47"/>
  <c r="S33" i="55"/>
  <c r="O33" i="55"/>
  <c r="BS91" i="55"/>
  <c r="BX91" i="55" s="1"/>
  <c r="AQ94" i="53"/>
  <c r="O21" i="53"/>
  <c r="P21" i="53" s="1"/>
  <c r="BX92" i="52"/>
  <c r="BS89" i="49"/>
  <c r="BX89" i="49" s="1"/>
  <c r="AQ94" i="49"/>
  <c r="BE93" i="49"/>
  <c r="BS93" i="49" s="1"/>
  <c r="BS92" i="48"/>
  <c r="BX92" i="48" s="1"/>
  <c r="BS93" i="47"/>
  <c r="AQ94" i="55"/>
  <c r="BX89" i="55"/>
  <c r="BE92" i="55"/>
  <c r="BS92" i="55" s="1"/>
  <c r="BS89" i="55"/>
  <c r="CB32" i="54"/>
  <c r="P32" i="54"/>
  <c r="BE92" i="54"/>
  <c r="BS92" i="54" s="1"/>
  <c r="BX92" i="54" s="1"/>
  <c r="BE93" i="54"/>
  <c r="AQ94" i="54"/>
  <c r="BE89" i="54"/>
  <c r="P33" i="53"/>
  <c r="Q22" i="53"/>
  <c r="BE89" i="53"/>
  <c r="BS91" i="53"/>
  <c r="BX91" i="53" s="1"/>
  <c r="CB33" i="52"/>
  <c r="P33" i="52"/>
  <c r="Q33" i="52" s="1"/>
  <c r="BE94" i="52"/>
  <c r="BS89" i="52"/>
  <c r="BS94" i="52" s="1"/>
  <c r="P34" i="52"/>
  <c r="Q34" i="52" s="1"/>
  <c r="CB34" i="52"/>
  <c r="P22" i="52"/>
  <c r="BX89" i="51"/>
  <c r="P33" i="51"/>
  <c r="CB33" i="51"/>
  <c r="CB21" i="51"/>
  <c r="P21" i="51"/>
  <c r="BS93" i="51"/>
  <c r="BX93" i="51" s="1"/>
  <c r="BS91" i="51"/>
  <c r="BX91" i="51" s="1"/>
  <c r="CB35" i="51"/>
  <c r="P35" i="51"/>
  <c r="Q35" i="51" s="1"/>
  <c r="BE94" i="51"/>
  <c r="CC35" i="50"/>
  <c r="AD35" i="50"/>
  <c r="AE35" i="50" s="1"/>
  <c r="BE94" i="50"/>
  <c r="BS89" i="50"/>
  <c r="BS94" i="50" s="1"/>
  <c r="P22" i="50"/>
  <c r="BX89" i="50"/>
  <c r="BS94" i="49"/>
  <c r="P34" i="49"/>
  <c r="CB34" i="49"/>
  <c r="BX91" i="49"/>
  <c r="BE94" i="48"/>
  <c r="BX89" i="48"/>
  <c r="BX93" i="47"/>
  <c r="CE22" i="47"/>
  <c r="BI22" i="47"/>
  <c r="BE22" i="47"/>
  <c r="BE94" i="47"/>
  <c r="BX90" i="47"/>
  <c r="P21" i="47"/>
  <c r="Q21" i="47" s="1"/>
  <c r="AQ94" i="47"/>
  <c r="AR22" i="47"/>
  <c r="AS22" i="47" s="1"/>
  <c r="P22" i="47"/>
  <c r="Q22" i="47" s="1"/>
  <c r="BX89" i="47"/>
  <c r="BS94" i="47"/>
  <c r="AD22" i="47"/>
  <c r="AE22" i="47" s="1"/>
  <c r="BK39" i="37"/>
  <c r="BL39" i="37" s="1"/>
  <c r="BK25" i="37"/>
  <c r="BL25" i="37" s="1"/>
  <c r="AV43" i="37"/>
  <c r="AW43" i="37" s="1"/>
  <c r="AX43" i="37" s="1"/>
  <c r="AY43" i="37" s="1"/>
  <c r="AV39" i="37"/>
  <c r="AW39" i="37" s="1"/>
  <c r="AX39" i="37" s="1"/>
  <c r="AY39" i="37" s="1"/>
  <c r="AV31" i="37"/>
  <c r="AW31" i="37" s="1"/>
  <c r="AX31" i="37" s="1"/>
  <c r="AY31" i="37" s="1"/>
  <c r="AV28" i="37"/>
  <c r="AW28" i="37" s="1"/>
  <c r="AX28" i="37" s="1"/>
  <c r="AY28" i="37" s="1"/>
  <c r="BK45" i="37"/>
  <c r="BL45" i="37" s="1"/>
  <c r="BK26" i="37"/>
  <c r="BL26" i="37" s="1"/>
  <c r="AV46" i="37"/>
  <c r="AW46" i="37" s="1"/>
  <c r="AX46" i="37" s="1"/>
  <c r="AY46" i="37" s="1"/>
  <c r="AV38" i="37"/>
  <c r="AW38" i="37" s="1"/>
  <c r="AX38" i="37" s="1"/>
  <c r="AY38" i="37" s="1"/>
  <c r="BK19" i="37"/>
  <c r="BL19" i="37" s="1"/>
  <c r="BK34" i="37"/>
  <c r="BL34" i="37" s="1"/>
  <c r="BK31" i="37"/>
  <c r="BL31" i="37" s="1"/>
  <c r="AV45" i="37"/>
  <c r="AW45" i="37" s="1"/>
  <c r="AX45" i="37" s="1"/>
  <c r="AY45" i="37" s="1"/>
  <c r="AZ45" i="37" s="1"/>
  <c r="AV47" i="37"/>
  <c r="AW47" i="37" s="1"/>
  <c r="AX47" i="37" s="1"/>
  <c r="AY47" i="37" s="1"/>
  <c r="AZ47" i="37" s="1"/>
  <c r="AK45" i="37"/>
  <c r="AL45" i="37" s="1"/>
  <c r="AV24" i="37"/>
  <c r="AW24" i="37" s="1"/>
  <c r="AX24" i="37" s="1"/>
  <c r="AY24" i="37" s="1"/>
  <c r="AK31" i="37"/>
  <c r="AL31" i="37" s="1"/>
  <c r="BK47" i="37"/>
  <c r="BL47" i="37" s="1"/>
  <c r="AV21" i="37"/>
  <c r="AW21" i="37" s="1"/>
  <c r="AX21" i="37" s="1"/>
  <c r="AY21" i="37" s="1"/>
  <c r="AV34" i="37"/>
  <c r="AW34" i="37" s="1"/>
  <c r="AX34" i="37" s="1"/>
  <c r="AY34" i="37" s="1"/>
  <c r="AV37" i="37"/>
  <c r="AW37" i="37" s="1"/>
  <c r="AX37" i="37" s="1"/>
  <c r="AY37" i="37" s="1"/>
  <c r="AK20" i="37"/>
  <c r="AL20" i="37" s="1"/>
  <c r="AV32" i="37"/>
  <c r="AW32" i="37" s="1"/>
  <c r="AX32" i="37" s="1"/>
  <c r="AY32" i="37" s="1"/>
  <c r="BK46" i="37"/>
  <c r="BL46" i="37" s="1"/>
  <c r="AV23" i="37"/>
  <c r="AW23" i="37" s="1"/>
  <c r="AX23" i="37" s="1"/>
  <c r="AY23" i="37" s="1"/>
  <c r="BK28" i="37"/>
  <c r="BL28" i="37" s="1"/>
  <c r="BK33" i="37"/>
  <c r="BL33" i="37" s="1"/>
  <c r="AV35" i="37"/>
  <c r="AW35" i="37" s="1"/>
  <c r="AX35" i="37" s="1"/>
  <c r="AY35" i="37" s="1"/>
  <c r="AV26" i="37"/>
  <c r="AW26" i="37" s="1"/>
  <c r="AX26" i="37" s="1"/>
  <c r="AY26" i="37" s="1"/>
  <c r="BK22" i="37"/>
  <c r="BL22" i="37" s="1"/>
  <c r="AV20" i="37"/>
  <c r="AW20" i="37" s="1"/>
  <c r="AX20" i="37" s="1"/>
  <c r="AY20" i="37" s="1"/>
  <c r="BK20" i="37"/>
  <c r="BL20" i="37" s="1"/>
  <c r="AV44" i="37"/>
  <c r="AW44" i="37" s="1"/>
  <c r="AX44" i="37" s="1"/>
  <c r="AY44" i="37" s="1"/>
  <c r="BK21" i="37"/>
  <c r="BL21" i="37" s="1"/>
  <c r="AV40" i="37"/>
  <c r="AW40" i="37" s="1"/>
  <c r="AX40" i="37" s="1"/>
  <c r="AY40" i="37" s="1"/>
  <c r="BK36" i="37"/>
  <c r="BL36" i="37" s="1"/>
  <c r="AV22" i="37"/>
  <c r="AW22" i="37" s="1"/>
  <c r="AX22" i="37" s="1"/>
  <c r="AY22" i="37" s="1"/>
  <c r="BK38" i="37"/>
  <c r="BL38" i="37" s="1"/>
  <c r="BK27" i="37"/>
  <c r="BL27" i="37" s="1"/>
  <c r="AV36" i="37"/>
  <c r="AW36" i="37" s="1"/>
  <c r="BK32" i="37"/>
  <c r="BL32" i="37" s="1"/>
  <c r="AV33" i="37"/>
  <c r="AW33" i="37" s="1"/>
  <c r="AX33" i="37" s="1"/>
  <c r="AY33" i="37" s="1"/>
  <c r="AV27" i="37"/>
  <c r="AW27" i="37" s="1"/>
  <c r="BK35" i="37"/>
  <c r="BL35" i="37" s="1"/>
  <c r="AV19" i="37"/>
  <c r="AW19" i="37" s="1"/>
  <c r="AX19" i="37" s="1"/>
  <c r="AY19" i="37" s="1"/>
  <c r="BK23" i="37"/>
  <c r="BL23" i="37" s="1"/>
  <c r="BK44" i="37"/>
  <c r="BL44" i="37" s="1"/>
  <c r="W15" i="1"/>
  <c r="BM27" i="1"/>
  <c r="BR43" i="1"/>
  <c r="BM32" i="1"/>
  <c r="BM20" i="1"/>
  <c r="BM15" i="1"/>
  <c r="BM39" i="1"/>
  <c r="BR31" i="1"/>
  <c r="BR19" i="1"/>
  <c r="BR42" i="1"/>
  <c r="BM36" i="1"/>
  <c r="BM24" i="1"/>
  <c r="BR18" i="1"/>
  <c r="BM35" i="1"/>
  <c r="BM30" i="1"/>
  <c r="BR29" i="1"/>
  <c r="BM41" i="1"/>
  <c r="BR21" i="1"/>
  <c r="BM28" i="1"/>
  <c r="BR28" i="1" s="1"/>
  <c r="BR32" i="1"/>
  <c r="BR20" i="1"/>
  <c r="BM43" i="1"/>
  <c r="BR36" i="1"/>
  <c r="BR24" i="1"/>
  <c r="BM19" i="1"/>
  <c r="BM31" i="1"/>
  <c r="BM23" i="1"/>
  <c r="BM29" i="1"/>
  <c r="BM40" i="1"/>
  <c r="BM33" i="1"/>
  <c r="BM16" i="1"/>
  <c r="BR39" i="1"/>
  <c r="BM42" i="1"/>
  <c r="BR35" i="1"/>
  <c r="BR30" i="1"/>
  <c r="BR23" i="1"/>
  <c r="BR41" i="1"/>
  <c r="BM18" i="1"/>
  <c r="BR17" i="1"/>
  <c r="BR34" i="1"/>
  <c r="BR22" i="1"/>
  <c r="BR40" i="1"/>
  <c r="BM34" i="1"/>
  <c r="BM22" i="1"/>
  <c r="BM17" i="1"/>
  <c r="BR33" i="1"/>
  <c r="BR16" i="1"/>
  <c r="BM21" i="1"/>
  <c r="BR15" i="1"/>
  <c r="BN32" i="1"/>
  <c r="BO32" i="1" s="1"/>
  <c r="BN20" i="1"/>
  <c r="BO20" i="1" s="1"/>
  <c r="BN15" i="1"/>
  <c r="BO15" i="1" s="1"/>
  <c r="BN39" i="1"/>
  <c r="BO39" i="1" s="1"/>
  <c r="BN43" i="1"/>
  <c r="BO43" i="1" s="1"/>
  <c r="BN24" i="1"/>
  <c r="BO24" i="1" s="1"/>
  <c r="BN41" i="1"/>
  <c r="BO41" i="1" s="1"/>
  <c r="BN34" i="1"/>
  <c r="BO34" i="1" s="1"/>
  <c r="BN22" i="1"/>
  <c r="BO22" i="1" s="1"/>
  <c r="BN40" i="1"/>
  <c r="BO40" i="1" s="1"/>
  <c r="BN33" i="1"/>
  <c r="BO33" i="1" s="1"/>
  <c r="BN28" i="1"/>
  <c r="BO28" i="1" s="1"/>
  <c r="BN16" i="1"/>
  <c r="BO16" i="1" s="1"/>
  <c r="BN19" i="1"/>
  <c r="BO19" i="1" s="1"/>
  <c r="BN36" i="1"/>
  <c r="BO36" i="1" s="1"/>
  <c r="BN31" i="1"/>
  <c r="BO31" i="1" s="1"/>
  <c r="BN42" i="1"/>
  <c r="BO42" i="1" s="1"/>
  <c r="BN18" i="1"/>
  <c r="BO18" i="1" s="1"/>
  <c r="BN35" i="1"/>
  <c r="BO35" i="1" s="1"/>
  <c r="BN30" i="1"/>
  <c r="BO30" i="1" s="1"/>
  <c r="BN23" i="1"/>
  <c r="BO23" i="1" s="1"/>
  <c r="BN17" i="1"/>
  <c r="BO17" i="1" s="1"/>
  <c r="BN29" i="1"/>
  <c r="BO29" i="1" s="1"/>
  <c r="BN21" i="1"/>
  <c r="BO21" i="1" s="1"/>
  <c r="BN27" i="1"/>
  <c r="BO27" i="1" s="1"/>
  <c r="BD43" i="1"/>
  <c r="BD36" i="1"/>
  <c r="AY32" i="1"/>
  <c r="BD31" i="1"/>
  <c r="AY24" i="1"/>
  <c r="AY19" i="1"/>
  <c r="AY39" i="1"/>
  <c r="AY36" i="1"/>
  <c r="BD23" i="1"/>
  <c r="BD18" i="1"/>
  <c r="AY43" i="1"/>
  <c r="BD35" i="1"/>
  <c r="AY31" i="1"/>
  <c r="AY27" i="1"/>
  <c r="BD27" i="1" s="1"/>
  <c r="BD24" i="1"/>
  <c r="BD42" i="1"/>
  <c r="BD30" i="1"/>
  <c r="AY23" i="1"/>
  <c r="AY18" i="1"/>
  <c r="AY35" i="1"/>
  <c r="BD22" i="1"/>
  <c r="BD17" i="1"/>
  <c r="BD15" i="1"/>
  <c r="AY42" i="1"/>
  <c r="BD34" i="1"/>
  <c r="AY30" i="1"/>
  <c r="AY17" i="1"/>
  <c r="BD33" i="1"/>
  <c r="AY40" i="1"/>
  <c r="BD32" i="1"/>
  <c r="BD41" i="1"/>
  <c r="BD29" i="1"/>
  <c r="AY22" i="1"/>
  <c r="AY28" i="1"/>
  <c r="AY33" i="1"/>
  <c r="BD19" i="1"/>
  <c r="BD21" i="1"/>
  <c r="BD20" i="1"/>
  <c r="AY20" i="1"/>
  <c r="AY15" i="1"/>
  <c r="AY41" i="1"/>
  <c r="AY34" i="1"/>
  <c r="AY29" i="1"/>
  <c r="BD16" i="1"/>
  <c r="BD40" i="1"/>
  <c r="AY21" i="1"/>
  <c r="AY16" i="1"/>
  <c r="BD39" i="1"/>
  <c r="AZ24" i="1"/>
  <c r="BA24" i="1" s="1"/>
  <c r="AZ19" i="1"/>
  <c r="BA19" i="1" s="1"/>
  <c r="AZ36" i="1"/>
  <c r="BA36" i="1" s="1"/>
  <c r="AZ43" i="1"/>
  <c r="BA43" i="1" s="1"/>
  <c r="AZ31" i="1"/>
  <c r="BA31" i="1" s="1"/>
  <c r="AZ23" i="1"/>
  <c r="BA23" i="1" s="1"/>
  <c r="AZ18" i="1"/>
  <c r="BA18" i="1" s="1"/>
  <c r="AZ35" i="1"/>
  <c r="BA35" i="1" s="1"/>
  <c r="AZ42" i="1"/>
  <c r="BA42" i="1" s="1"/>
  <c r="AZ30" i="1"/>
  <c r="BA30" i="1" s="1"/>
  <c r="AZ39" i="1"/>
  <c r="BA39" i="1" s="1"/>
  <c r="AZ22" i="1"/>
  <c r="BA22" i="1" s="1"/>
  <c r="AZ28" i="1"/>
  <c r="BA28" i="1" s="1"/>
  <c r="AZ27" i="1"/>
  <c r="BA27" i="1" s="1"/>
  <c r="BB27" i="1" s="1"/>
  <c r="BC27" i="1" s="1"/>
  <c r="AZ17" i="1"/>
  <c r="BA17" i="1" s="1"/>
  <c r="AZ16" i="1"/>
  <c r="BA16" i="1" s="1"/>
  <c r="AZ40" i="1"/>
  <c r="BA40" i="1" s="1"/>
  <c r="AZ41" i="1"/>
  <c r="BA41" i="1" s="1"/>
  <c r="AZ34" i="1"/>
  <c r="BA34" i="1" s="1"/>
  <c r="AZ29" i="1"/>
  <c r="BA29" i="1" s="1"/>
  <c r="AZ33" i="1"/>
  <c r="BA33" i="1" s="1"/>
  <c r="AZ15" i="1"/>
  <c r="BA15" i="1" s="1"/>
  <c r="AZ32" i="1"/>
  <c r="BA32" i="1" s="1"/>
  <c r="AZ21" i="1"/>
  <c r="BA21" i="1" s="1"/>
  <c r="AZ20" i="1"/>
  <c r="BA20" i="1" s="1"/>
  <c r="AK20" i="1"/>
  <c r="AP18" i="1"/>
  <c r="AK28" i="1"/>
  <c r="AP28" i="1" s="1"/>
  <c r="AK27" i="1"/>
  <c r="AP27" i="1" s="1"/>
  <c r="AP43" i="1"/>
  <c r="AP33" i="1"/>
  <c r="AP23" i="1"/>
  <c r="AK39" i="1"/>
  <c r="AK19" i="1"/>
  <c r="AK36" i="1"/>
  <c r="AK18" i="1"/>
  <c r="AP42" i="1"/>
  <c r="AP32" i="1"/>
  <c r="AP22" i="1"/>
  <c r="AK35" i="1"/>
  <c r="AK17" i="1"/>
  <c r="AK34" i="1"/>
  <c r="AK16" i="1"/>
  <c r="AP41" i="1"/>
  <c r="AP31" i="1"/>
  <c r="AP21" i="1"/>
  <c r="AK15" i="1"/>
  <c r="AP15" i="1" s="1"/>
  <c r="AP30" i="1"/>
  <c r="AK31" i="1"/>
  <c r="AP29" i="1"/>
  <c r="AK29" i="1"/>
  <c r="AP20" i="1"/>
  <c r="AP36" i="1"/>
  <c r="AK33" i="1"/>
  <c r="AK32" i="1"/>
  <c r="AP40" i="1"/>
  <c r="AP19" i="1"/>
  <c r="AK24" i="1"/>
  <c r="AP35" i="1"/>
  <c r="AP17" i="1"/>
  <c r="AK43" i="1"/>
  <c r="AK23" i="1"/>
  <c r="AK42" i="1"/>
  <c r="AK22" i="1"/>
  <c r="AP34" i="1"/>
  <c r="AP24" i="1"/>
  <c r="AP16" i="1"/>
  <c r="AK41" i="1"/>
  <c r="AK21" i="1"/>
  <c r="AK40" i="1"/>
  <c r="AK30" i="1"/>
  <c r="AP39" i="1"/>
  <c r="AL29" i="1"/>
  <c r="AM29" i="1" s="1"/>
  <c r="AL16" i="1"/>
  <c r="AM16" i="1" s="1"/>
  <c r="AL36" i="1"/>
  <c r="AM36" i="1" s="1"/>
  <c r="AL18" i="1"/>
  <c r="AM18" i="1" s="1"/>
  <c r="AL28" i="1"/>
  <c r="AM28" i="1" s="1"/>
  <c r="AL27" i="1"/>
  <c r="AM27" i="1" s="1"/>
  <c r="AL24" i="1"/>
  <c r="AM24" i="1" s="1"/>
  <c r="AL43" i="1"/>
  <c r="AM43" i="1" s="1"/>
  <c r="AL42" i="1"/>
  <c r="AM42" i="1" s="1"/>
  <c r="AL41" i="1"/>
  <c r="AM41" i="1" s="1"/>
  <c r="AL21" i="1"/>
  <c r="AM21" i="1" s="1"/>
  <c r="AL40" i="1"/>
  <c r="AM40" i="1" s="1"/>
  <c r="AL20" i="1"/>
  <c r="AM20" i="1" s="1"/>
  <c r="AL19" i="1"/>
  <c r="AM19" i="1" s="1"/>
  <c r="AL17" i="1"/>
  <c r="AM17" i="1" s="1"/>
  <c r="AL39" i="1"/>
  <c r="AM39" i="1" s="1"/>
  <c r="AL34" i="1"/>
  <c r="AM34" i="1" s="1"/>
  <c r="AL23" i="1"/>
  <c r="AM23" i="1" s="1"/>
  <c r="AL22" i="1"/>
  <c r="AM22" i="1" s="1"/>
  <c r="AL35" i="1"/>
  <c r="AM35" i="1" s="1"/>
  <c r="AL33" i="1"/>
  <c r="AM33" i="1" s="1"/>
  <c r="AL15" i="1"/>
  <c r="AM15" i="1" s="1"/>
  <c r="AL32" i="1"/>
  <c r="AM32" i="1" s="1"/>
  <c r="AL31" i="1"/>
  <c r="AM31" i="1" s="1"/>
  <c r="AL30" i="1"/>
  <c r="AM30" i="1" s="1"/>
  <c r="X40" i="1"/>
  <c r="Y40" i="1" s="1"/>
  <c r="X20" i="1"/>
  <c r="Y20" i="1" s="1"/>
  <c r="X39" i="1"/>
  <c r="Y39" i="1" s="1"/>
  <c r="X19" i="1"/>
  <c r="Y19" i="1" s="1"/>
  <c r="X36" i="1"/>
  <c r="Y36" i="1" s="1"/>
  <c r="X18" i="1"/>
  <c r="Y18" i="1" s="1"/>
  <c r="X35" i="1"/>
  <c r="Y35" i="1" s="1"/>
  <c r="X17" i="1"/>
  <c r="Y17" i="1" s="1"/>
  <c r="X21" i="1"/>
  <c r="Y21" i="1" s="1"/>
  <c r="X34" i="1"/>
  <c r="Y34" i="1" s="1"/>
  <c r="X16" i="1"/>
  <c r="Y16" i="1" s="1"/>
  <c r="X33" i="1"/>
  <c r="Y33" i="1" s="1"/>
  <c r="X15" i="1"/>
  <c r="Y15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4" i="1"/>
  <c r="Y24" i="1" s="1"/>
  <c r="X43" i="1"/>
  <c r="Y43" i="1" s="1"/>
  <c r="X23" i="1"/>
  <c r="Y23" i="1" s="1"/>
  <c r="X42" i="1"/>
  <c r="Y42" i="1" s="1"/>
  <c r="X22" i="1"/>
  <c r="Y22" i="1" s="1"/>
  <c r="X41" i="1"/>
  <c r="Y41" i="1" s="1"/>
  <c r="N41" i="1"/>
  <c r="N43" i="1"/>
  <c r="N42" i="1"/>
  <c r="N40" i="1"/>
  <c r="N39" i="1"/>
  <c r="AG43" i="1"/>
  <c r="AU43" i="1" s="1"/>
  <c r="BI43" i="1" s="1"/>
  <c r="AG39" i="1"/>
  <c r="AU39" i="1" s="1"/>
  <c r="BI39" i="1" s="1"/>
  <c r="AG41" i="1"/>
  <c r="AU41" i="1" s="1"/>
  <c r="BI41" i="1" s="1"/>
  <c r="AG42" i="1"/>
  <c r="AU42" i="1" s="1"/>
  <c r="BI42" i="1" s="1"/>
  <c r="W33" i="1"/>
  <c r="AB34" i="1"/>
  <c r="AB16" i="1"/>
  <c r="W31" i="1"/>
  <c r="AB33" i="1"/>
  <c r="AB15" i="1"/>
  <c r="W30" i="1"/>
  <c r="AB32" i="1"/>
  <c r="W29" i="1"/>
  <c r="AB31" i="1"/>
  <c r="W28" i="1"/>
  <c r="AB28" i="1" s="1"/>
  <c r="W39" i="1"/>
  <c r="AB30" i="1"/>
  <c r="W27" i="1"/>
  <c r="AB27" i="1" s="1"/>
  <c r="AB29" i="1"/>
  <c r="W43" i="1"/>
  <c r="W24" i="1"/>
  <c r="W41" i="1"/>
  <c r="AB23" i="1"/>
  <c r="W40" i="1"/>
  <c r="W20" i="1"/>
  <c r="W42" i="1"/>
  <c r="W23" i="1"/>
  <c r="AB24" i="1"/>
  <c r="W22" i="1"/>
  <c r="W21" i="1"/>
  <c r="AB22" i="1"/>
  <c r="W32" i="1"/>
  <c r="AB21" i="1"/>
  <c r="W36" i="1"/>
  <c r="W19" i="1"/>
  <c r="AB20" i="1"/>
  <c r="W35" i="1"/>
  <c r="W18" i="1"/>
  <c r="AB39" i="1"/>
  <c r="AB19" i="1"/>
  <c r="W34" i="1"/>
  <c r="W17" i="1"/>
  <c r="AB36" i="1"/>
  <c r="AB18" i="1"/>
  <c r="W16" i="1"/>
  <c r="AB35" i="1"/>
  <c r="AB17" i="1"/>
  <c r="AG40" i="1"/>
  <c r="N34" i="1"/>
  <c r="N18" i="1"/>
  <c r="I32" i="1"/>
  <c r="N33" i="1"/>
  <c r="N17" i="1"/>
  <c r="I31" i="1"/>
  <c r="I27" i="1"/>
  <c r="N27" i="1" s="1"/>
  <c r="I43" i="1"/>
  <c r="I41" i="1"/>
  <c r="I40" i="1"/>
  <c r="I21" i="1"/>
  <c r="N32" i="1"/>
  <c r="N16" i="1"/>
  <c r="I30" i="1"/>
  <c r="N31" i="1"/>
  <c r="I29" i="1"/>
  <c r="N30" i="1"/>
  <c r="I28" i="1"/>
  <c r="N28" i="1" s="1"/>
  <c r="N29" i="1"/>
  <c r="I18" i="1"/>
  <c r="I16" i="1"/>
  <c r="I23" i="1"/>
  <c r="I22" i="1"/>
  <c r="I39" i="1"/>
  <c r="N22" i="1"/>
  <c r="N23" i="1"/>
  <c r="N24" i="1"/>
  <c r="I36" i="1"/>
  <c r="N21" i="1"/>
  <c r="I35" i="1"/>
  <c r="I19" i="1"/>
  <c r="N36" i="1"/>
  <c r="N20" i="1"/>
  <c r="I34" i="1"/>
  <c r="I15" i="1"/>
  <c r="N35" i="1"/>
  <c r="N19" i="1"/>
  <c r="I33" i="1"/>
  <c r="I17" i="1"/>
  <c r="I42" i="1"/>
  <c r="I24" i="1"/>
  <c r="I20" i="1"/>
  <c r="J43" i="1"/>
  <c r="J22" i="1"/>
  <c r="J42" i="1"/>
  <c r="J21" i="1"/>
  <c r="J39" i="1"/>
  <c r="J17" i="1"/>
  <c r="J16" i="1"/>
  <c r="J32" i="1"/>
  <c r="J31" i="1"/>
  <c r="J29" i="1"/>
  <c r="J41" i="1"/>
  <c r="J20" i="1"/>
  <c r="J40" i="1"/>
  <c r="J19" i="1"/>
  <c r="J18" i="1"/>
  <c r="J36" i="1"/>
  <c r="J34" i="1"/>
  <c r="J24" i="1"/>
  <c r="K24" i="1" s="1"/>
  <c r="J35" i="1"/>
  <c r="J30" i="1"/>
  <c r="J28" i="1"/>
  <c r="J27" i="1"/>
  <c r="K27" i="1" s="1"/>
  <c r="J23" i="1"/>
  <c r="J15" i="1"/>
  <c r="K15" i="1" s="1"/>
  <c r="J33" i="1"/>
  <c r="AB43" i="1"/>
  <c r="AB42" i="1"/>
  <c r="AB41" i="1"/>
  <c r="AB40" i="1"/>
  <c r="R25" i="37"/>
  <c r="AE25" i="37" s="1"/>
  <c r="AK26" i="37"/>
  <c r="AL26" i="37" s="1"/>
  <c r="AK35" i="37"/>
  <c r="AL35" i="37" s="1"/>
  <c r="AK44" i="37"/>
  <c r="AL44" i="37" s="1"/>
  <c r="AM44" i="37" s="1"/>
  <c r="AK34" i="37"/>
  <c r="AL34" i="37" s="1"/>
  <c r="AK24" i="37"/>
  <c r="AL24" i="37" s="1"/>
  <c r="AN32" i="37"/>
  <c r="AK32" i="37"/>
  <c r="AL32" i="37" s="1"/>
  <c r="AK22" i="37"/>
  <c r="AL22" i="37" s="1"/>
  <c r="AK40" i="37"/>
  <c r="AL40" i="37" s="1"/>
  <c r="AK36" i="37"/>
  <c r="AL36" i="37" s="1"/>
  <c r="AK43" i="37"/>
  <c r="AL43" i="37" s="1"/>
  <c r="AN19" i="37"/>
  <c r="K34" i="37"/>
  <c r="L34" i="37" s="1"/>
  <c r="AK47" i="37"/>
  <c r="AL47" i="37" s="1"/>
  <c r="AK46" i="37"/>
  <c r="AL46" i="37" s="1"/>
  <c r="AK21" i="37"/>
  <c r="AL21" i="37" s="1"/>
  <c r="AK23" i="37"/>
  <c r="AL23" i="37" s="1"/>
  <c r="K47" i="37"/>
  <c r="L47" i="37" s="1"/>
  <c r="AK37" i="37"/>
  <c r="AL37" i="37" s="1"/>
  <c r="AK38" i="37"/>
  <c r="AL38" i="37" s="1"/>
  <c r="AK25" i="37"/>
  <c r="AL25" i="37" s="1"/>
  <c r="AK33" i="37"/>
  <c r="AL33" i="37" s="1"/>
  <c r="AK39" i="37"/>
  <c r="AL39" i="37" s="1"/>
  <c r="AK27" i="37"/>
  <c r="AL27" i="37" s="1"/>
  <c r="AK28" i="37"/>
  <c r="AL28" i="37" s="1"/>
  <c r="K38" i="37"/>
  <c r="L38" i="37" s="1"/>
  <c r="K32" i="37"/>
  <c r="L32" i="37" s="1"/>
  <c r="K35" i="37"/>
  <c r="L35" i="37" s="1"/>
  <c r="K28" i="37"/>
  <c r="L28" i="37" s="1"/>
  <c r="K46" i="37"/>
  <c r="L46" i="37" s="1"/>
  <c r="K33" i="37"/>
  <c r="L33" i="37" s="1"/>
  <c r="K36" i="37"/>
  <c r="L36" i="37" s="1"/>
  <c r="K39" i="37"/>
  <c r="L39" i="37" s="1"/>
  <c r="K44" i="37"/>
  <c r="L44" i="37" s="1"/>
  <c r="K40" i="37"/>
  <c r="L40" i="37" s="1"/>
  <c r="K20" i="37"/>
  <c r="L20" i="37" s="1"/>
  <c r="K27" i="37"/>
  <c r="L27" i="37" s="1"/>
  <c r="K43" i="37"/>
  <c r="L43" i="37" s="1"/>
  <c r="M43" i="37" s="1"/>
  <c r="K24" i="37"/>
  <c r="L24" i="37" s="1"/>
  <c r="K25" i="37"/>
  <c r="L25" i="37" s="1"/>
  <c r="AK19" i="37"/>
  <c r="AL19" i="37" s="1"/>
  <c r="AX36" i="37"/>
  <c r="AY36" i="37" s="1"/>
  <c r="K31" i="37"/>
  <c r="L31" i="37" s="1"/>
  <c r="AX25" i="37"/>
  <c r="AY25" i="37" s="1"/>
  <c r="AX27" i="37"/>
  <c r="AY27" i="37" s="1"/>
  <c r="K37" i="37"/>
  <c r="L37" i="37" s="1"/>
  <c r="BA32" i="37"/>
  <c r="BA31" i="37"/>
  <c r="K45" i="37"/>
  <c r="L45" i="37" s="1"/>
  <c r="V47" i="37"/>
  <c r="W47" i="37" s="1"/>
  <c r="X47" i="37" s="1"/>
  <c r="Y47" i="37" s="1"/>
  <c r="V34" i="37"/>
  <c r="W34" i="37" s="1"/>
  <c r="X34" i="37" s="1"/>
  <c r="Y34" i="37" s="1"/>
  <c r="V26" i="37"/>
  <c r="W26" i="37" s="1"/>
  <c r="X26" i="37" s="1"/>
  <c r="Y26" i="37" s="1"/>
  <c r="V38" i="37"/>
  <c r="W38" i="37" s="1"/>
  <c r="X38" i="37" s="1"/>
  <c r="Y38" i="37" s="1"/>
  <c r="V35" i="37"/>
  <c r="W35" i="37" s="1"/>
  <c r="X35" i="37" s="1"/>
  <c r="Y35" i="37" s="1"/>
  <c r="V45" i="37"/>
  <c r="W45" i="37" s="1"/>
  <c r="X45" i="37" s="1"/>
  <c r="Y45" i="37" s="1"/>
  <c r="V33" i="37"/>
  <c r="W33" i="37" s="1"/>
  <c r="X33" i="37" s="1"/>
  <c r="Y33" i="37" s="1"/>
  <c r="V22" i="37"/>
  <c r="W22" i="37" s="1"/>
  <c r="X22" i="37" s="1"/>
  <c r="Y22" i="37" s="1"/>
  <c r="V23" i="37"/>
  <c r="W23" i="37" s="1"/>
  <c r="X23" i="37" s="1"/>
  <c r="Y23" i="37" s="1"/>
  <c r="V19" i="37"/>
  <c r="W19" i="37" s="1"/>
  <c r="X19" i="37" s="1"/>
  <c r="Y19" i="37" s="1"/>
  <c r="V46" i="37"/>
  <c r="W46" i="37" s="1"/>
  <c r="X46" i="37" s="1"/>
  <c r="Y46" i="37" s="1"/>
  <c r="V32" i="37"/>
  <c r="W32" i="37" s="1"/>
  <c r="X32" i="37" s="1"/>
  <c r="Y32" i="37" s="1"/>
  <c r="V27" i="37"/>
  <c r="W27" i="37" s="1"/>
  <c r="X27" i="37" s="1"/>
  <c r="Y27" i="37" s="1"/>
  <c r="V40" i="37"/>
  <c r="W40" i="37" s="1"/>
  <c r="X40" i="37" s="1"/>
  <c r="Y40" i="37" s="1"/>
  <c r="V43" i="37"/>
  <c r="W43" i="37" s="1"/>
  <c r="X43" i="37" s="1"/>
  <c r="V20" i="37"/>
  <c r="W20" i="37" s="1"/>
  <c r="X20" i="37" s="1"/>
  <c r="Y20" i="37" s="1"/>
  <c r="V36" i="37"/>
  <c r="W36" i="37" s="1"/>
  <c r="X36" i="37" s="1"/>
  <c r="Y36" i="37" s="1"/>
  <c r="V31" i="37"/>
  <c r="W31" i="37" s="1"/>
  <c r="X31" i="37" s="1"/>
  <c r="Y31" i="37" s="1"/>
  <c r="V37" i="37"/>
  <c r="W37" i="37" s="1"/>
  <c r="X37" i="37" s="1"/>
  <c r="Y37" i="37" s="1"/>
  <c r="V24" i="37"/>
  <c r="W24" i="37" s="1"/>
  <c r="X24" i="37" s="1"/>
  <c r="Y24" i="37" s="1"/>
  <c r="V21" i="37"/>
  <c r="W21" i="37" s="1"/>
  <c r="X21" i="37" s="1"/>
  <c r="Y21" i="37" s="1"/>
  <c r="V28" i="37"/>
  <c r="W28" i="37" s="1"/>
  <c r="X28" i="37" s="1"/>
  <c r="Y28" i="37" s="1"/>
  <c r="V44" i="37"/>
  <c r="W44" i="37" s="1"/>
  <c r="X44" i="37" s="1"/>
  <c r="Y44" i="37" s="1"/>
  <c r="V39" i="37"/>
  <c r="W39" i="37" s="1"/>
  <c r="X39" i="37" s="1"/>
  <c r="Y39" i="37" s="1"/>
  <c r="V25" i="37"/>
  <c r="W25" i="37" s="1"/>
  <c r="X25" i="37" s="1"/>
  <c r="Y25" i="37" s="1"/>
  <c r="AA32" i="37"/>
  <c r="AA31" i="37"/>
  <c r="BE46" i="37"/>
  <c r="BM46" i="37" s="1"/>
  <c r="AE35" i="37"/>
  <c r="AM97" i="37"/>
  <c r="AZ97" i="37" s="1"/>
  <c r="BM97" i="37" s="1"/>
  <c r="AR43" i="37"/>
  <c r="AR39" i="37"/>
  <c r="N31" i="37"/>
  <c r="N19" i="37"/>
  <c r="N32" i="37"/>
  <c r="M98" i="37"/>
  <c r="Z93" i="37"/>
  <c r="BE45" i="37"/>
  <c r="K19" i="37"/>
  <c r="BE36" i="37"/>
  <c r="K26" i="37"/>
  <c r="Z96" i="37"/>
  <c r="AM96" i="37" s="1"/>
  <c r="AZ96" i="37" s="1"/>
  <c r="Z95" i="37"/>
  <c r="AM95" i="37" s="1"/>
  <c r="BE38" i="37"/>
  <c r="K23" i="37"/>
  <c r="BE37" i="37"/>
  <c r="BM37" i="37" s="1"/>
  <c r="AR26" i="37"/>
  <c r="BE44" i="37"/>
  <c r="K21" i="37"/>
  <c r="BS90" i="37"/>
  <c r="Z94" i="37"/>
  <c r="K22" i="37"/>
  <c r="S33" i="1"/>
  <c r="S32" i="1"/>
  <c r="S31" i="1"/>
  <c r="S34" i="1"/>
  <c r="S35" i="1"/>
  <c r="Z12" i="2"/>
  <c r="Z4" i="2"/>
  <c r="BX52" i="1"/>
  <c r="BX56" i="1"/>
  <c r="Z17" i="2"/>
  <c r="Z9" i="2"/>
  <c r="Z5" i="2"/>
  <c r="BX64" i="1"/>
  <c r="Z13" i="2"/>
  <c r="Z18" i="2"/>
  <c r="Z19" i="2"/>
  <c r="Z25" i="2"/>
  <c r="Z6" i="2"/>
  <c r="Z7" i="2"/>
  <c r="Z16" i="2"/>
  <c r="Z8" i="2"/>
  <c r="BX42" i="1"/>
  <c r="BX43" i="1"/>
  <c r="BX41" i="1"/>
  <c r="BX39" i="1"/>
  <c r="AN22" i="1" l="1"/>
  <c r="AO22" i="1" s="1"/>
  <c r="BP42" i="1"/>
  <c r="BQ42" i="1" s="1"/>
  <c r="P35" i="50"/>
  <c r="E15" i="53"/>
  <c r="E15" i="52"/>
  <c r="E15" i="54"/>
  <c r="E15" i="50"/>
  <c r="E15" i="55"/>
  <c r="E15" i="49"/>
  <c r="E15" i="51"/>
  <c r="E15" i="48"/>
  <c r="E15" i="47"/>
  <c r="AG35" i="47"/>
  <c r="AC35" i="47"/>
  <c r="CC22" i="49"/>
  <c r="AG22" i="49"/>
  <c r="AC22" i="49"/>
  <c r="AD22" i="49" s="1"/>
  <c r="AE22" i="49" s="1"/>
  <c r="P33" i="48"/>
  <c r="Q33" i="48" s="1"/>
  <c r="CB33" i="48"/>
  <c r="CB33" i="50"/>
  <c r="P33" i="50"/>
  <c r="Q33" i="50" s="1"/>
  <c r="P22" i="48"/>
  <c r="Q22" i="48" s="1"/>
  <c r="AG32" i="47"/>
  <c r="AC32" i="47"/>
  <c r="CB34" i="48"/>
  <c r="P34" i="48"/>
  <c r="Q34" i="48" s="1"/>
  <c r="CC21" i="52"/>
  <c r="AG21" i="52"/>
  <c r="AC21" i="52"/>
  <c r="AD21" i="52" s="1"/>
  <c r="AE21" i="52" s="1"/>
  <c r="AG21" i="54"/>
  <c r="AC21" i="54"/>
  <c r="AD21" i="54" s="1"/>
  <c r="AE21" i="54" s="1"/>
  <c r="CC21" i="54"/>
  <c r="P22" i="49"/>
  <c r="Q22" i="49" s="1"/>
  <c r="CB32" i="47"/>
  <c r="P32" i="47"/>
  <c r="Q32" i="47" s="1"/>
  <c r="E27" i="55"/>
  <c r="E27" i="53"/>
  <c r="E27" i="54"/>
  <c r="E27" i="50"/>
  <c r="E27" i="49"/>
  <c r="E27" i="52"/>
  <c r="E27" i="51"/>
  <c r="E27" i="48"/>
  <c r="E27" i="47"/>
  <c r="E23" i="55"/>
  <c r="E23" i="49"/>
  <c r="E23" i="54"/>
  <c r="E23" i="52"/>
  <c r="E23" i="53"/>
  <c r="E23" i="51"/>
  <c r="E23" i="48"/>
  <c r="E23" i="50"/>
  <c r="E23" i="47"/>
  <c r="AD34" i="52"/>
  <c r="AE34" i="52" s="1"/>
  <c r="CC34" i="52"/>
  <c r="AG33" i="48"/>
  <c r="AC33" i="48"/>
  <c r="AG33" i="50"/>
  <c r="AC33" i="50"/>
  <c r="P33" i="49"/>
  <c r="Q33" i="49" s="1"/>
  <c r="CB33" i="49"/>
  <c r="AG22" i="48"/>
  <c r="AC22" i="48"/>
  <c r="AD22" i="48" s="1"/>
  <c r="CC22" i="48"/>
  <c r="P31" i="50"/>
  <c r="Q31" i="50" s="1"/>
  <c r="CB31" i="50"/>
  <c r="AG34" i="48"/>
  <c r="AC34" i="48"/>
  <c r="CB35" i="48"/>
  <c r="P35" i="48"/>
  <c r="Q35" i="48" s="1"/>
  <c r="CB35" i="47"/>
  <c r="P35" i="47"/>
  <c r="Q35" i="47" s="1"/>
  <c r="AU21" i="53"/>
  <c r="CD21" i="53"/>
  <c r="AQ21" i="53"/>
  <c r="AR21" i="53" s="1"/>
  <c r="AS21" i="53" s="1"/>
  <c r="AG22" i="51"/>
  <c r="AC22" i="51"/>
  <c r="AD22" i="51" s="1"/>
  <c r="AE22" i="51" s="1"/>
  <c r="CC22" i="51"/>
  <c r="AU35" i="51"/>
  <c r="AQ35" i="51"/>
  <c r="AU34" i="52"/>
  <c r="AQ34" i="52"/>
  <c r="P21" i="50"/>
  <c r="Q21" i="50" s="1"/>
  <c r="CB32" i="55"/>
  <c r="P32" i="55"/>
  <c r="CB32" i="51"/>
  <c r="P32" i="51"/>
  <c r="Q32" i="51" s="1"/>
  <c r="AG33" i="49"/>
  <c r="AC33" i="49"/>
  <c r="P33" i="47"/>
  <c r="Q33" i="47" s="1"/>
  <c r="CB33" i="47"/>
  <c r="AG31" i="50"/>
  <c r="AC31" i="50"/>
  <c r="P31" i="51"/>
  <c r="Q31" i="51" s="1"/>
  <c r="CB31" i="51"/>
  <c r="AG35" i="48"/>
  <c r="AC35" i="48"/>
  <c r="E19" i="51"/>
  <c r="E19" i="49"/>
  <c r="E19" i="55"/>
  <c r="E19" i="53"/>
  <c r="E19" i="52"/>
  <c r="E19" i="54"/>
  <c r="E19" i="48"/>
  <c r="E19" i="47"/>
  <c r="E19" i="50"/>
  <c r="E18" i="53"/>
  <c r="E18" i="52"/>
  <c r="E18" i="54"/>
  <c r="E18" i="49"/>
  <c r="E18" i="51"/>
  <c r="E18" i="55"/>
  <c r="E18" i="50"/>
  <c r="E18" i="48"/>
  <c r="E18" i="47"/>
  <c r="E17" i="54"/>
  <c r="E17" i="49"/>
  <c r="E17" i="55"/>
  <c r="E17" i="52"/>
  <c r="E17" i="48"/>
  <c r="E17" i="47"/>
  <c r="E17" i="53"/>
  <c r="E17" i="50"/>
  <c r="E17" i="51"/>
  <c r="AG21" i="50"/>
  <c r="CC21" i="50"/>
  <c r="AC21" i="50"/>
  <c r="AD21" i="50" s="1"/>
  <c r="AG32" i="55"/>
  <c r="AC32" i="55"/>
  <c r="AG32" i="51"/>
  <c r="AC32" i="51"/>
  <c r="P32" i="52"/>
  <c r="Q32" i="52" s="1"/>
  <c r="CB32" i="52"/>
  <c r="AG33" i="47"/>
  <c r="AC33" i="47"/>
  <c r="AG31" i="51"/>
  <c r="AC31" i="51"/>
  <c r="CB34" i="55"/>
  <c r="P34" i="55"/>
  <c r="Q34" i="55" s="1"/>
  <c r="E36" i="54"/>
  <c r="E36" i="51"/>
  <c r="E36" i="53"/>
  <c r="E36" i="50"/>
  <c r="E36" i="55"/>
  <c r="E36" i="47"/>
  <c r="E36" i="49"/>
  <c r="E36" i="52"/>
  <c r="E36" i="48"/>
  <c r="P33" i="54"/>
  <c r="CB33" i="54"/>
  <c r="CB34" i="51"/>
  <c r="P34" i="51"/>
  <c r="Q34" i="51"/>
  <c r="AG32" i="52"/>
  <c r="AC32" i="52"/>
  <c r="CB32" i="49"/>
  <c r="P32" i="49"/>
  <c r="Q32" i="49" s="1"/>
  <c r="AG34" i="55"/>
  <c r="AC34" i="55"/>
  <c r="Q22" i="55"/>
  <c r="AU21" i="48"/>
  <c r="AQ21" i="48"/>
  <c r="CD21" i="48"/>
  <c r="AG33" i="54"/>
  <c r="AC33" i="54"/>
  <c r="AC34" i="51"/>
  <c r="AG34" i="51"/>
  <c r="AG22" i="55"/>
  <c r="CC22" i="55"/>
  <c r="AC22" i="55"/>
  <c r="AD22" i="55" s="1"/>
  <c r="AE22" i="55" s="1"/>
  <c r="P31" i="53"/>
  <c r="Q31" i="53" s="1"/>
  <c r="CB31" i="53"/>
  <c r="AG32" i="49"/>
  <c r="AC32" i="49"/>
  <c r="AU22" i="50"/>
  <c r="AQ22" i="50"/>
  <c r="P31" i="49"/>
  <c r="Q31" i="49" s="1"/>
  <c r="CB31" i="49"/>
  <c r="CC21" i="48"/>
  <c r="E29" i="53"/>
  <c r="E29" i="55"/>
  <c r="E29" i="50"/>
  <c r="E29" i="54"/>
  <c r="E29" i="48"/>
  <c r="E29" i="51"/>
  <c r="E29" i="49"/>
  <c r="E29" i="47"/>
  <c r="E29" i="52"/>
  <c r="P32" i="53"/>
  <c r="Q32" i="53" s="1"/>
  <c r="CB32" i="53"/>
  <c r="AC31" i="53"/>
  <c r="AG31" i="53"/>
  <c r="AG31" i="54"/>
  <c r="AC31" i="54"/>
  <c r="CB35" i="54"/>
  <c r="P35" i="54"/>
  <c r="Q35" i="54" s="1"/>
  <c r="AG21" i="55"/>
  <c r="CC21" i="55"/>
  <c r="AC21" i="55"/>
  <c r="AD21" i="55" s="1"/>
  <c r="AE21" i="55" s="1"/>
  <c r="AG31" i="49"/>
  <c r="AC31" i="49"/>
  <c r="AG21" i="49"/>
  <c r="CC21" i="49"/>
  <c r="AC21" i="49"/>
  <c r="E24" i="52"/>
  <c r="E24" i="55"/>
  <c r="E24" i="54"/>
  <c r="E24" i="53"/>
  <c r="E24" i="51"/>
  <c r="E24" i="48"/>
  <c r="E24" i="49"/>
  <c r="E24" i="47"/>
  <c r="E24" i="50"/>
  <c r="AG32" i="53"/>
  <c r="AC32" i="53"/>
  <c r="CC33" i="51"/>
  <c r="AD33" i="51"/>
  <c r="AE33" i="51" s="1"/>
  <c r="P31" i="54"/>
  <c r="Q31" i="54" s="1"/>
  <c r="CB31" i="54"/>
  <c r="AG35" i="54"/>
  <c r="AC35" i="54"/>
  <c r="AD33" i="52"/>
  <c r="AE33" i="52" s="1"/>
  <c r="CC33" i="52"/>
  <c r="CB34" i="50"/>
  <c r="P34" i="50"/>
  <c r="Q34" i="50" s="1"/>
  <c r="AU22" i="52"/>
  <c r="CD22" i="52"/>
  <c r="AQ22" i="52"/>
  <c r="AR22" i="52" s="1"/>
  <c r="AS22" i="52" s="1"/>
  <c r="AU33" i="51"/>
  <c r="AQ33" i="51"/>
  <c r="P22" i="54"/>
  <c r="Q22" i="54" s="1"/>
  <c r="CB32" i="48"/>
  <c r="P32" i="48"/>
  <c r="CB35" i="53"/>
  <c r="P35" i="53"/>
  <c r="Q35" i="53" s="1"/>
  <c r="P21" i="49"/>
  <c r="Q21" i="49" s="1"/>
  <c r="E30" i="54"/>
  <c r="E30" i="49"/>
  <c r="E30" i="51"/>
  <c r="E30" i="55"/>
  <c r="E30" i="50"/>
  <c r="E30" i="52"/>
  <c r="E30" i="48"/>
  <c r="E30" i="53"/>
  <c r="E30" i="47"/>
  <c r="AU33" i="52"/>
  <c r="AQ33" i="52"/>
  <c r="AG34" i="50"/>
  <c r="AC34" i="50"/>
  <c r="CC32" i="54"/>
  <c r="AD32" i="54"/>
  <c r="AE32" i="54" s="1"/>
  <c r="AD33" i="53"/>
  <c r="AE33" i="53" s="1"/>
  <c r="CC33" i="53"/>
  <c r="AG32" i="48"/>
  <c r="AC32" i="48"/>
  <c r="AG35" i="53"/>
  <c r="AC35" i="53"/>
  <c r="AU21" i="51"/>
  <c r="CD21" i="51"/>
  <c r="AQ21" i="51"/>
  <c r="CB35" i="49"/>
  <c r="P35" i="49"/>
  <c r="Q35" i="49" s="1"/>
  <c r="AU32" i="54"/>
  <c r="AQ32" i="54"/>
  <c r="AU33" i="53"/>
  <c r="AQ33" i="53"/>
  <c r="AG22" i="54"/>
  <c r="CC22" i="54"/>
  <c r="AC22" i="54"/>
  <c r="AD22" i="54" s="1"/>
  <c r="AE22" i="54" s="1"/>
  <c r="CB31" i="48"/>
  <c r="P31" i="48"/>
  <c r="Q31" i="48" s="1"/>
  <c r="P34" i="53"/>
  <c r="CB34" i="53"/>
  <c r="E16" i="55"/>
  <c r="E16" i="50"/>
  <c r="E16" i="53"/>
  <c r="E16" i="52"/>
  <c r="E16" i="49"/>
  <c r="E16" i="47"/>
  <c r="E16" i="51"/>
  <c r="E16" i="54"/>
  <c r="E16" i="48"/>
  <c r="AG35" i="49"/>
  <c r="AC35" i="49"/>
  <c r="AU21" i="47"/>
  <c r="AQ21" i="47"/>
  <c r="AR21" i="47" s="1"/>
  <c r="AS21" i="47" s="1"/>
  <c r="CD21" i="47"/>
  <c r="P31" i="55"/>
  <c r="Q31" i="55" s="1"/>
  <c r="CB31" i="55"/>
  <c r="P32" i="50"/>
  <c r="Q32" i="50" s="1"/>
  <c r="CB32" i="50"/>
  <c r="AG31" i="48"/>
  <c r="AC31" i="48"/>
  <c r="AC34" i="53"/>
  <c r="AG34" i="53"/>
  <c r="AR35" i="50"/>
  <c r="CD35" i="50"/>
  <c r="AS35" i="50"/>
  <c r="CB35" i="55"/>
  <c r="P35" i="55"/>
  <c r="Q35" i="55" s="1"/>
  <c r="AC21" i="48"/>
  <c r="AD21" i="48" s="1"/>
  <c r="AD34" i="49"/>
  <c r="AE34" i="49" s="1"/>
  <c r="CC34" i="49"/>
  <c r="AG22" i="53"/>
  <c r="AC22" i="53"/>
  <c r="AD22" i="53" s="1"/>
  <c r="AE22" i="53" s="1"/>
  <c r="CC22" i="53"/>
  <c r="AG31" i="55"/>
  <c r="AC31" i="55"/>
  <c r="AG32" i="50"/>
  <c r="AC32" i="50"/>
  <c r="P31" i="47"/>
  <c r="Q31" i="47" s="1"/>
  <c r="CB31" i="47"/>
  <c r="BE35" i="50"/>
  <c r="BI35" i="50"/>
  <c r="BS35" i="50" s="1"/>
  <c r="AG35" i="55"/>
  <c r="AC35" i="55"/>
  <c r="E28" i="49"/>
  <c r="E28" i="51"/>
  <c r="E28" i="52"/>
  <c r="E28" i="53"/>
  <c r="E28" i="55"/>
  <c r="E28" i="50"/>
  <c r="E28" i="48"/>
  <c r="E28" i="47"/>
  <c r="E28" i="54"/>
  <c r="P33" i="55"/>
  <c r="Q33" i="55" s="1"/>
  <c r="CB33" i="55"/>
  <c r="AU34" i="49"/>
  <c r="AQ34" i="49"/>
  <c r="CB31" i="52"/>
  <c r="P31" i="52"/>
  <c r="Q31" i="52" s="1"/>
  <c r="P35" i="52"/>
  <c r="CB35" i="52"/>
  <c r="AG31" i="47"/>
  <c r="AC31" i="47"/>
  <c r="P34" i="54"/>
  <c r="Q34" i="54" s="1"/>
  <c r="CB34" i="54"/>
  <c r="P34" i="47"/>
  <c r="Q34" i="47" s="1"/>
  <c r="CB34" i="47"/>
  <c r="E20" i="54"/>
  <c r="E20" i="49"/>
  <c r="E20" i="55"/>
  <c r="E20" i="53"/>
  <c r="E20" i="50"/>
  <c r="E20" i="52"/>
  <c r="E20" i="51"/>
  <c r="E20" i="47"/>
  <c r="E20" i="48"/>
  <c r="AG33" i="55"/>
  <c r="AC33" i="55"/>
  <c r="P22" i="51"/>
  <c r="Q22" i="51" s="1"/>
  <c r="AG31" i="52"/>
  <c r="AC31" i="52"/>
  <c r="AG35" i="52"/>
  <c r="AC35" i="52"/>
  <c r="CC35" i="51"/>
  <c r="AD35" i="51"/>
  <c r="AE35" i="51" s="1"/>
  <c r="AG34" i="54"/>
  <c r="AC34" i="54"/>
  <c r="AG34" i="47"/>
  <c r="AC34" i="47"/>
  <c r="BX94" i="52"/>
  <c r="BX89" i="52"/>
  <c r="BS94" i="51"/>
  <c r="BX94" i="51" s="1"/>
  <c r="BX94" i="50"/>
  <c r="BX93" i="49"/>
  <c r="BE94" i="49"/>
  <c r="BX94" i="49" s="1"/>
  <c r="BS94" i="48"/>
  <c r="BX94" i="48" s="1"/>
  <c r="BE94" i="55"/>
  <c r="BX94" i="55" s="1"/>
  <c r="BS94" i="55"/>
  <c r="BX92" i="55"/>
  <c r="BE94" i="54"/>
  <c r="BS89" i="54"/>
  <c r="BS93" i="54"/>
  <c r="BX93" i="54" s="1"/>
  <c r="Q32" i="54"/>
  <c r="Q21" i="53"/>
  <c r="BE94" i="53"/>
  <c r="BS89" i="53"/>
  <c r="BS94" i="53" s="1"/>
  <c r="Q33" i="53"/>
  <c r="Q22" i="52"/>
  <c r="Q21" i="51"/>
  <c r="Q33" i="51"/>
  <c r="Q35" i="50"/>
  <c r="Q22" i="50"/>
  <c r="Q34" i="49"/>
  <c r="BF22" i="47"/>
  <c r="BG22" i="47" s="1"/>
  <c r="BX94" i="47"/>
  <c r="CF22" i="47"/>
  <c r="CG22" i="47" s="1"/>
  <c r="BS22" i="47"/>
  <c r="BW22" i="47" s="1"/>
  <c r="AN39" i="1"/>
  <c r="AO39" i="1" s="1"/>
  <c r="AQ39" i="1" s="1"/>
  <c r="AM46" i="37"/>
  <c r="AP46" i="37" s="1"/>
  <c r="BM38" i="37"/>
  <c r="BO38" i="37" s="1"/>
  <c r="BP38" i="37" s="1"/>
  <c r="AN27" i="1"/>
  <c r="AO27" i="1" s="1"/>
  <c r="BM45" i="37"/>
  <c r="AZ46" i="37"/>
  <c r="BB39" i="1"/>
  <c r="BC39" i="1" s="1"/>
  <c r="M36" i="37"/>
  <c r="O36" i="37" s="1"/>
  <c r="BM44" i="37"/>
  <c r="BP44" i="37" s="1"/>
  <c r="BB20" i="1"/>
  <c r="BC20" i="1" s="1"/>
  <c r="BB42" i="1"/>
  <c r="BC42" i="1" s="1"/>
  <c r="BE42" i="1" s="1"/>
  <c r="E15" i="1"/>
  <c r="S15" i="1" s="1"/>
  <c r="E19" i="37"/>
  <c r="R19" i="37" s="1"/>
  <c r="Z15" i="1"/>
  <c r="AA15" i="1" s="1"/>
  <c r="AM26" i="37"/>
  <c r="AO26" i="37" s="1"/>
  <c r="AP26" i="37" s="1"/>
  <c r="BP43" i="1"/>
  <c r="BQ43" i="1" s="1"/>
  <c r="BP18" i="1"/>
  <c r="BQ18" i="1" s="1"/>
  <c r="BP32" i="1"/>
  <c r="BQ32" i="1" s="1"/>
  <c r="M39" i="37"/>
  <c r="O39" i="37" s="1"/>
  <c r="P39" i="37" s="1"/>
  <c r="AN16" i="1"/>
  <c r="AO16" i="1" s="1"/>
  <c r="M45" i="37"/>
  <c r="BB29" i="1"/>
  <c r="BC29" i="1" s="1"/>
  <c r="BB43" i="1"/>
  <c r="BC43" i="1" s="1"/>
  <c r="M47" i="37"/>
  <c r="P47" i="37" s="1"/>
  <c r="AM38" i="37"/>
  <c r="AO38" i="37" s="1"/>
  <c r="AP38" i="37" s="1"/>
  <c r="AM45" i="37"/>
  <c r="AP45" i="37" s="1"/>
  <c r="AM47" i="37"/>
  <c r="Z27" i="1"/>
  <c r="AA27" i="1" s="1"/>
  <c r="AZ36" i="37"/>
  <c r="BS42" i="1"/>
  <c r="BB36" i="1"/>
  <c r="BC36" i="1" s="1"/>
  <c r="BP28" i="1"/>
  <c r="BQ28" i="1" s="1"/>
  <c r="AM37" i="37"/>
  <c r="BB41" i="1"/>
  <c r="BC41" i="1" s="1"/>
  <c r="BM36" i="37"/>
  <c r="AN34" i="1"/>
  <c r="AO34" i="1" s="1"/>
  <c r="BM47" i="37"/>
  <c r="BP47" i="37" s="1"/>
  <c r="M25" i="37"/>
  <c r="O25" i="37" s="1"/>
  <c r="P25" i="37" s="1"/>
  <c r="BP15" i="1"/>
  <c r="BQ15" i="1" s="1"/>
  <c r="AN20" i="1"/>
  <c r="AO20" i="1" s="1"/>
  <c r="BP19" i="1"/>
  <c r="BQ19" i="1" s="1"/>
  <c r="AN31" i="1"/>
  <c r="AO31" i="1" s="1"/>
  <c r="BP27" i="1"/>
  <c r="BQ27" i="1" s="1"/>
  <c r="AN24" i="1"/>
  <c r="AO24" i="1" s="1"/>
  <c r="AN28" i="1"/>
  <c r="AO28" i="1" s="1"/>
  <c r="BP20" i="1"/>
  <c r="BQ20" i="1" s="1"/>
  <c r="BP16" i="1"/>
  <c r="BQ16" i="1" s="1"/>
  <c r="AN21" i="1"/>
  <c r="AO21" i="1" s="1"/>
  <c r="BB19" i="1"/>
  <c r="BC19" i="1" s="1"/>
  <c r="BB24" i="1"/>
  <c r="BC24" i="1" s="1"/>
  <c r="BP29" i="1"/>
  <c r="BQ29" i="1" s="1"/>
  <c r="BP41" i="1"/>
  <c r="BQ41" i="1" s="1"/>
  <c r="BB28" i="1"/>
  <c r="BC28" i="1" s="1"/>
  <c r="BP24" i="1"/>
  <c r="BQ24" i="1" s="1"/>
  <c r="BP30" i="1"/>
  <c r="BQ30" i="1" s="1"/>
  <c r="BP21" i="1"/>
  <c r="BQ21" i="1" s="1"/>
  <c r="AN41" i="1"/>
  <c r="AO41" i="1" s="1"/>
  <c r="AQ41" i="1" s="1"/>
  <c r="BP33" i="1"/>
  <c r="BQ33" i="1" s="1"/>
  <c r="L15" i="1"/>
  <c r="M15" i="1" s="1"/>
  <c r="BP40" i="1"/>
  <c r="BQ40" i="1" s="1"/>
  <c r="AN43" i="1"/>
  <c r="AO43" i="1" s="1"/>
  <c r="BP22" i="1"/>
  <c r="BQ22" i="1" s="1"/>
  <c r="BB17" i="1"/>
  <c r="BC17" i="1" s="1"/>
  <c r="BP34" i="1"/>
  <c r="BQ34" i="1" s="1"/>
  <c r="Z16" i="1"/>
  <c r="AA16" i="1" s="1"/>
  <c r="AN35" i="1"/>
  <c r="AO35" i="1" s="1"/>
  <c r="AN18" i="1"/>
  <c r="AO18" i="1" s="1"/>
  <c r="BB22" i="1"/>
  <c r="BC22" i="1" s="1"/>
  <c r="BP23" i="1"/>
  <c r="BQ23" i="1" s="1"/>
  <c r="AN23" i="1"/>
  <c r="AO23" i="1" s="1"/>
  <c r="AN36" i="1"/>
  <c r="AO36" i="1" s="1"/>
  <c r="BP39" i="1"/>
  <c r="BQ39" i="1" s="1"/>
  <c r="BP35" i="1"/>
  <c r="BQ35" i="1" s="1"/>
  <c r="BB35" i="1"/>
  <c r="BC35" i="1" s="1"/>
  <c r="BR27" i="1"/>
  <c r="AN17" i="1"/>
  <c r="AO17" i="1" s="1"/>
  <c r="BB32" i="1"/>
  <c r="BC32" i="1" s="1"/>
  <c r="BB18" i="1"/>
  <c r="BC18" i="1" s="1"/>
  <c r="BP31" i="1"/>
  <c r="BQ31" i="1" s="1"/>
  <c r="BP17" i="1"/>
  <c r="BQ17" i="1" s="1"/>
  <c r="BB15" i="1"/>
  <c r="BC15" i="1" s="1"/>
  <c r="BB23" i="1"/>
  <c r="BC23" i="1" s="1"/>
  <c r="BP36" i="1"/>
  <c r="BQ36" i="1" s="1"/>
  <c r="BB33" i="1"/>
  <c r="BC33" i="1" s="1"/>
  <c r="BB30" i="1"/>
  <c r="BC30" i="1" s="1"/>
  <c r="AN19" i="1"/>
  <c r="AO19" i="1" s="1"/>
  <c r="BB21" i="1"/>
  <c r="BC21" i="1" s="1"/>
  <c r="AN40" i="1"/>
  <c r="AO40" i="1" s="1"/>
  <c r="BB31" i="1"/>
  <c r="BC31" i="1" s="1"/>
  <c r="BE39" i="1"/>
  <c r="BB34" i="1"/>
  <c r="BC34" i="1" s="1"/>
  <c r="Z32" i="1"/>
  <c r="AA32" i="1" s="1"/>
  <c r="AN32" i="1"/>
  <c r="AO32" i="1" s="1"/>
  <c r="BB40" i="1"/>
  <c r="BC40" i="1" s="1"/>
  <c r="BD28" i="1"/>
  <c r="AN42" i="1"/>
  <c r="AO42" i="1" s="1"/>
  <c r="AN15" i="1"/>
  <c r="AO15" i="1" s="1"/>
  <c r="BB16" i="1"/>
  <c r="BC16" i="1" s="1"/>
  <c r="AN30" i="1"/>
  <c r="AO30" i="1" s="1"/>
  <c r="Z33" i="1"/>
  <c r="AA33" i="1" s="1"/>
  <c r="AU40" i="1"/>
  <c r="BI40" i="1" s="1"/>
  <c r="AN33" i="1"/>
  <c r="AO33" i="1" s="1"/>
  <c r="AN29" i="1"/>
  <c r="AO29" i="1" s="1"/>
  <c r="Z23" i="1"/>
  <c r="AA23" i="1" s="1"/>
  <c r="Z35" i="1"/>
  <c r="AA35" i="1" s="1"/>
  <c r="L27" i="1"/>
  <c r="M27" i="1" s="1"/>
  <c r="Z30" i="1"/>
  <c r="AA30" i="1" s="1"/>
  <c r="AG32" i="1"/>
  <c r="Z31" i="1"/>
  <c r="AA31" i="1" s="1"/>
  <c r="Z41" i="1"/>
  <c r="AA41" i="1" s="1"/>
  <c r="Z34" i="1"/>
  <c r="AA34" i="1" s="1"/>
  <c r="Z22" i="1"/>
  <c r="AA22" i="1" s="1"/>
  <c r="Z21" i="1"/>
  <c r="AA21" i="1" s="1"/>
  <c r="Z43" i="1"/>
  <c r="AA43" i="1" s="1"/>
  <c r="Z18" i="1"/>
  <c r="AA18" i="1" s="1"/>
  <c r="Z36" i="1"/>
  <c r="AA36" i="1" s="1"/>
  <c r="Z24" i="1"/>
  <c r="AA24" i="1" s="1"/>
  <c r="Z19" i="1"/>
  <c r="AA19" i="1" s="1"/>
  <c r="L24" i="1"/>
  <c r="Z39" i="1"/>
  <c r="AA39" i="1" s="1"/>
  <c r="Z17" i="1"/>
  <c r="AA17" i="1" s="1"/>
  <c r="Z28" i="1"/>
  <c r="AA28" i="1" s="1"/>
  <c r="Z20" i="1"/>
  <c r="AA20" i="1" s="1"/>
  <c r="Z42" i="1"/>
  <c r="AA42" i="1" s="1"/>
  <c r="Z29" i="1"/>
  <c r="AA29" i="1" s="1"/>
  <c r="Z40" i="1"/>
  <c r="AA40" i="1" s="1"/>
  <c r="N15" i="1"/>
  <c r="AP44" i="37"/>
  <c r="AM36" i="37"/>
  <c r="AM39" i="37"/>
  <c r="AM43" i="37"/>
  <c r="AP43" i="37" s="1"/>
  <c r="M38" i="37"/>
  <c r="O38" i="37" s="1"/>
  <c r="M35" i="37"/>
  <c r="O35" i="37" s="1"/>
  <c r="AZ44" i="37"/>
  <c r="BC44" i="37" s="1"/>
  <c r="Z37" i="37"/>
  <c r="M44" i="37"/>
  <c r="Z26" i="37"/>
  <c r="AB26" i="37" s="1"/>
  <c r="AC26" i="37" s="1"/>
  <c r="AZ38" i="37"/>
  <c r="M46" i="37"/>
  <c r="P46" i="37" s="1"/>
  <c r="Z46" i="37"/>
  <c r="AC46" i="37" s="1"/>
  <c r="M37" i="37"/>
  <c r="E32" i="37"/>
  <c r="E40" i="37"/>
  <c r="E34" i="37"/>
  <c r="Z36" i="37"/>
  <c r="Z47" i="37"/>
  <c r="AC47" i="37" s="1"/>
  <c r="E33" i="37"/>
  <c r="E27" i="1"/>
  <c r="E31" i="37"/>
  <c r="AZ37" i="37"/>
  <c r="BB37" i="37" s="1"/>
  <c r="E18" i="1"/>
  <c r="E22" i="37"/>
  <c r="E17" i="1"/>
  <c r="E21" i="37"/>
  <c r="E20" i="1"/>
  <c r="E24" i="37"/>
  <c r="M24" i="37" s="1"/>
  <c r="E23" i="1"/>
  <c r="E27" i="37"/>
  <c r="E19" i="1"/>
  <c r="E23" i="37"/>
  <c r="E24" i="1"/>
  <c r="E28" i="37"/>
  <c r="E16" i="1"/>
  <c r="E20" i="37"/>
  <c r="M20" i="37" s="1"/>
  <c r="BC47" i="37"/>
  <c r="Z25" i="37"/>
  <c r="L21" i="37"/>
  <c r="BM96" i="37"/>
  <c r="BS96" i="37" s="1"/>
  <c r="Z98" i="37"/>
  <c r="L26" i="37"/>
  <c r="M26" i="37" s="1"/>
  <c r="Z35" i="37"/>
  <c r="AM94" i="37"/>
  <c r="BE43" i="37"/>
  <c r="BM43" i="37" s="1"/>
  <c r="AZ43" i="37"/>
  <c r="L19" i="37"/>
  <c r="BP46" i="37"/>
  <c r="L23" i="37"/>
  <c r="L22" i="37"/>
  <c r="Z45" i="37"/>
  <c r="Y43" i="37"/>
  <c r="Z43" i="37" s="1"/>
  <c r="AM93" i="37"/>
  <c r="Z44" i="37"/>
  <c r="AZ95" i="37"/>
  <c r="BM95" i="37" s="1"/>
  <c r="BC45" i="37"/>
  <c r="BE26" i="37"/>
  <c r="AZ26" i="37"/>
  <c r="Z38" i="37"/>
  <c r="BS97" i="37"/>
  <c r="BE39" i="37"/>
  <c r="BM39" i="37" s="1"/>
  <c r="AZ39" i="37"/>
  <c r="AM35" i="37"/>
  <c r="AR35" i="37"/>
  <c r="AR25" i="37"/>
  <c r="AM25" i="37"/>
  <c r="BO37" i="37"/>
  <c r="BP37" i="37" s="1"/>
  <c r="P43" i="37"/>
  <c r="Z39" i="37"/>
  <c r="E28" i="1"/>
  <c r="E36" i="1"/>
  <c r="E30" i="1"/>
  <c r="E29" i="1"/>
  <c r="K36" i="1"/>
  <c r="L36" i="1" s="1"/>
  <c r="M36" i="1" s="1"/>
  <c r="K42" i="1"/>
  <c r="L42" i="1" s="1"/>
  <c r="M42" i="1" s="1"/>
  <c r="K28" i="1"/>
  <c r="L28" i="1" s="1"/>
  <c r="M28" i="1" s="1"/>
  <c r="K41" i="1"/>
  <c r="L41" i="1" s="1"/>
  <c r="M41" i="1" s="1"/>
  <c r="K21" i="1"/>
  <c r="L21" i="1" s="1"/>
  <c r="M21" i="1" s="1"/>
  <c r="K23" i="1"/>
  <c r="L23" i="1" s="1"/>
  <c r="M23" i="1" s="1"/>
  <c r="K34" i="1"/>
  <c r="L34" i="1" s="1"/>
  <c r="K32" i="1"/>
  <c r="L32" i="1" s="1"/>
  <c r="K33" i="1"/>
  <c r="L33" i="1" s="1"/>
  <c r="K35" i="1"/>
  <c r="L35" i="1" s="1"/>
  <c r="M35" i="1" s="1"/>
  <c r="K31" i="1"/>
  <c r="K16" i="1"/>
  <c r="L16" i="1" s="1"/>
  <c r="M16" i="1" s="1"/>
  <c r="AG33" i="1"/>
  <c r="AG31" i="1"/>
  <c r="AU31" i="1" s="1"/>
  <c r="K17" i="1"/>
  <c r="L17" i="1" s="1"/>
  <c r="M17" i="1" s="1"/>
  <c r="K22" i="1"/>
  <c r="L22" i="1" s="1"/>
  <c r="K39" i="1"/>
  <c r="L39" i="1" s="1"/>
  <c r="M39" i="1" s="1"/>
  <c r="K29" i="1"/>
  <c r="L29" i="1" s="1"/>
  <c r="M29" i="1" s="1"/>
  <c r="K40" i="1"/>
  <c r="L40" i="1" s="1"/>
  <c r="M40" i="1" s="1"/>
  <c r="K30" i="1"/>
  <c r="L30" i="1" s="1"/>
  <c r="M30" i="1" s="1"/>
  <c r="K43" i="1"/>
  <c r="K19" i="1"/>
  <c r="L19" i="1" s="1"/>
  <c r="M19" i="1" s="1"/>
  <c r="K20" i="1"/>
  <c r="L20" i="1" s="1"/>
  <c r="M20" i="1" s="1"/>
  <c r="K18" i="1"/>
  <c r="L18" i="1" s="1"/>
  <c r="M18" i="1" s="1"/>
  <c r="S22" i="1"/>
  <c r="S21" i="1"/>
  <c r="AG35" i="1"/>
  <c r="AG34" i="1"/>
  <c r="AE22" i="48" l="1"/>
  <c r="AE21" i="50"/>
  <c r="AE21" i="48"/>
  <c r="AU34" i="50"/>
  <c r="AQ34" i="50"/>
  <c r="AU31" i="49"/>
  <c r="AQ31" i="49"/>
  <c r="S36" i="54"/>
  <c r="O36" i="54"/>
  <c r="CC34" i="54"/>
  <c r="AD34" i="54"/>
  <c r="AE34" i="54" s="1"/>
  <c r="S20" i="51"/>
  <c r="CB20" i="51"/>
  <c r="O20" i="51"/>
  <c r="S28" i="52"/>
  <c r="O28" i="52"/>
  <c r="S16" i="55"/>
  <c r="O16" i="55"/>
  <c r="P16" i="55" s="1"/>
  <c r="Q16" i="55" s="1"/>
  <c r="CB16" i="55"/>
  <c r="CD33" i="52"/>
  <c r="AR33" i="52"/>
  <c r="S29" i="51"/>
  <c r="O29" i="51"/>
  <c r="AD32" i="52"/>
  <c r="AE32" i="52" s="1"/>
  <c r="CC32" i="52"/>
  <c r="AQ21" i="50"/>
  <c r="AU21" i="50"/>
  <c r="CD21" i="50"/>
  <c r="S18" i="49"/>
  <c r="CB18" i="49"/>
  <c r="O18" i="49"/>
  <c r="P18" i="49" s="1"/>
  <c r="Q18" i="49" s="1"/>
  <c r="BE34" i="52"/>
  <c r="BI34" i="52"/>
  <c r="BS34" i="52" s="1"/>
  <c r="S23" i="47"/>
  <c r="CB23" i="47"/>
  <c r="O23" i="47"/>
  <c r="S27" i="53"/>
  <c r="O27" i="53"/>
  <c r="AU35" i="47"/>
  <c r="AQ35" i="47"/>
  <c r="AQ32" i="53"/>
  <c r="AU32" i="53"/>
  <c r="S18" i="51"/>
  <c r="O18" i="51"/>
  <c r="CB18" i="51"/>
  <c r="CD34" i="52"/>
  <c r="AR34" i="52"/>
  <c r="O27" i="54"/>
  <c r="S27" i="54"/>
  <c r="AQ34" i="54"/>
  <c r="AU34" i="54"/>
  <c r="S20" i="52"/>
  <c r="O20" i="52"/>
  <c r="P20" i="52" s="1"/>
  <c r="Q20" i="52" s="1"/>
  <c r="CB20" i="52"/>
  <c r="Q35" i="52"/>
  <c r="S28" i="51"/>
  <c r="O28" i="51"/>
  <c r="BI33" i="52"/>
  <c r="BS33" i="52" s="1"/>
  <c r="BE33" i="52"/>
  <c r="BW33" i="52" s="1"/>
  <c r="S29" i="48"/>
  <c r="O29" i="48"/>
  <c r="AU32" i="52"/>
  <c r="AQ32" i="52"/>
  <c r="S18" i="54"/>
  <c r="CB18" i="54"/>
  <c r="O18" i="54"/>
  <c r="AR35" i="51"/>
  <c r="CD35" i="51"/>
  <c r="S23" i="50"/>
  <c r="CB23" i="50"/>
  <c r="O23" i="50"/>
  <c r="S27" i="55"/>
  <c r="O27" i="55"/>
  <c r="AD32" i="47"/>
  <c r="AE32" i="47" s="1"/>
  <c r="CC32" i="47"/>
  <c r="S20" i="47"/>
  <c r="O20" i="47"/>
  <c r="CB20" i="47"/>
  <c r="CD22" i="53"/>
  <c r="AU22" i="53"/>
  <c r="AQ22" i="53"/>
  <c r="S20" i="50"/>
  <c r="CB20" i="50"/>
  <c r="O20" i="50"/>
  <c r="S28" i="49"/>
  <c r="O28" i="49"/>
  <c r="AR21" i="51"/>
  <c r="S24" i="50"/>
  <c r="CB24" i="50"/>
  <c r="O24" i="50"/>
  <c r="P24" i="50" s="1"/>
  <c r="AQ21" i="55"/>
  <c r="CD21" i="55"/>
  <c r="AU21" i="55"/>
  <c r="S29" i="54"/>
  <c r="O29" i="54"/>
  <c r="S17" i="51"/>
  <c r="CB17" i="51"/>
  <c r="O17" i="51"/>
  <c r="S18" i="52"/>
  <c r="CB18" i="52"/>
  <c r="O18" i="52"/>
  <c r="AD31" i="50"/>
  <c r="AE31" i="50" s="1"/>
  <c r="CC31" i="50"/>
  <c r="BE35" i="51"/>
  <c r="BI35" i="51"/>
  <c r="BS35" i="51" s="1"/>
  <c r="S23" i="48"/>
  <c r="CB23" i="48"/>
  <c r="O23" i="48"/>
  <c r="AQ32" i="47"/>
  <c r="AU32" i="47"/>
  <c r="AU34" i="48"/>
  <c r="AQ34" i="48"/>
  <c r="BP45" i="37"/>
  <c r="S20" i="53"/>
  <c r="O20" i="53"/>
  <c r="CB20" i="53"/>
  <c r="CC35" i="55"/>
  <c r="AD35" i="55"/>
  <c r="Q34" i="53"/>
  <c r="S24" i="47"/>
  <c r="CB24" i="47"/>
  <c r="O24" i="47"/>
  <c r="S29" i="50"/>
  <c r="O29" i="50"/>
  <c r="CD22" i="55"/>
  <c r="AU22" i="55"/>
  <c r="AQ22" i="55"/>
  <c r="CC31" i="51"/>
  <c r="AD31" i="51"/>
  <c r="AE31" i="51" s="1"/>
  <c r="S17" i="50"/>
  <c r="O17" i="50"/>
  <c r="CB17" i="50"/>
  <c r="S18" i="53"/>
  <c r="O18" i="53"/>
  <c r="CB18" i="53"/>
  <c r="AQ31" i="50"/>
  <c r="AU31" i="50"/>
  <c r="S23" i="51"/>
  <c r="O23" i="51"/>
  <c r="P23" i="51" s="1"/>
  <c r="Q23" i="51" s="1"/>
  <c r="CB23" i="51"/>
  <c r="O15" i="47"/>
  <c r="CB15" i="47"/>
  <c r="S15" i="47"/>
  <c r="CB25" i="47"/>
  <c r="AQ34" i="47"/>
  <c r="AU34" i="47"/>
  <c r="S28" i="53"/>
  <c r="O28" i="53"/>
  <c r="S16" i="50"/>
  <c r="O16" i="50"/>
  <c r="P16" i="50" s="1"/>
  <c r="Q16" i="50" s="1"/>
  <c r="CB16" i="50"/>
  <c r="S29" i="49"/>
  <c r="O29" i="49"/>
  <c r="AD35" i="47"/>
  <c r="AE35" i="47" s="1"/>
  <c r="CC35" i="47"/>
  <c r="BC46" i="37"/>
  <c r="BT46" i="37" s="1"/>
  <c r="CC35" i="52"/>
  <c r="AD35" i="52"/>
  <c r="AE35" i="52" s="1"/>
  <c r="S20" i="55"/>
  <c r="O20" i="55"/>
  <c r="CB20" i="55"/>
  <c r="AU35" i="55"/>
  <c r="AQ35" i="55"/>
  <c r="BI21" i="51"/>
  <c r="BE21" i="51"/>
  <c r="BF21" i="51" s="1"/>
  <c r="BG21" i="51" s="1"/>
  <c r="CE21" i="51"/>
  <c r="S30" i="47"/>
  <c r="O30" i="47"/>
  <c r="S24" i="49"/>
  <c r="O24" i="49"/>
  <c r="P24" i="49" s="1"/>
  <c r="CB24" i="49"/>
  <c r="S29" i="55"/>
  <c r="O29" i="55"/>
  <c r="AU34" i="51"/>
  <c r="AQ34" i="51"/>
  <c r="AU31" i="51"/>
  <c r="AQ31" i="51"/>
  <c r="S17" i="53"/>
  <c r="O17" i="53"/>
  <c r="CB17" i="53"/>
  <c r="S19" i="50"/>
  <c r="O19" i="50"/>
  <c r="CB19" i="50"/>
  <c r="S23" i="53"/>
  <c r="CB23" i="53"/>
  <c r="O23" i="53"/>
  <c r="S15" i="48"/>
  <c r="O15" i="48"/>
  <c r="CB15" i="48"/>
  <c r="CB25" i="48"/>
  <c r="AU35" i="52"/>
  <c r="AQ35" i="52"/>
  <c r="S20" i="49"/>
  <c r="CB20" i="49"/>
  <c r="O20" i="49"/>
  <c r="AR34" i="49"/>
  <c r="CD34" i="49"/>
  <c r="BT35" i="50"/>
  <c r="BU35" i="50" s="1"/>
  <c r="CF35" i="50"/>
  <c r="BE21" i="47"/>
  <c r="BF21" i="47" s="1"/>
  <c r="BI21" i="47"/>
  <c r="CE21" i="47"/>
  <c r="CC35" i="53"/>
  <c r="AD35" i="53"/>
  <c r="AE35" i="53" s="1"/>
  <c r="S30" i="53"/>
  <c r="O30" i="53"/>
  <c r="Q32" i="48"/>
  <c r="S24" i="48"/>
  <c r="CB24" i="48"/>
  <c r="O24" i="48"/>
  <c r="S29" i="53"/>
  <c r="O29" i="53"/>
  <c r="AD34" i="51"/>
  <c r="CC34" i="51"/>
  <c r="CC33" i="47"/>
  <c r="AD33" i="47"/>
  <c r="AE33" i="47" s="1"/>
  <c r="S17" i="47"/>
  <c r="O17" i="47"/>
  <c r="CB17" i="47"/>
  <c r="S19" i="47"/>
  <c r="CB19" i="47"/>
  <c r="O19" i="47"/>
  <c r="AU22" i="51"/>
  <c r="CD22" i="51"/>
  <c r="AQ22" i="51"/>
  <c r="AU22" i="48"/>
  <c r="AQ22" i="48"/>
  <c r="CD22" i="48"/>
  <c r="S23" i="52"/>
  <c r="CB23" i="52"/>
  <c r="O23" i="52"/>
  <c r="S15" i="51"/>
  <c r="CB15" i="51"/>
  <c r="O15" i="51"/>
  <c r="CB25" i="51"/>
  <c r="CC33" i="49"/>
  <c r="AD33" i="49"/>
  <c r="AE33" i="49" s="1"/>
  <c r="O23" i="54"/>
  <c r="S23" i="54"/>
  <c r="CB23" i="54"/>
  <c r="S15" i="49"/>
  <c r="O15" i="49"/>
  <c r="CB15" i="49"/>
  <c r="CB25" i="49"/>
  <c r="CC31" i="54"/>
  <c r="AD31" i="54"/>
  <c r="AE31" i="54" s="1"/>
  <c r="AU31" i="52"/>
  <c r="AQ31" i="52"/>
  <c r="AU35" i="49"/>
  <c r="AQ35" i="49"/>
  <c r="AD32" i="48"/>
  <c r="CC32" i="48"/>
  <c r="S30" i="52"/>
  <c r="O30" i="52"/>
  <c r="CC35" i="54"/>
  <c r="AD35" i="54"/>
  <c r="AE35" i="54" s="1"/>
  <c r="S24" i="53"/>
  <c r="CB24" i="53"/>
  <c r="O24" i="53"/>
  <c r="AQ31" i="54"/>
  <c r="AU31" i="54"/>
  <c r="AU33" i="54"/>
  <c r="AQ33" i="54"/>
  <c r="S36" i="48"/>
  <c r="O36" i="48"/>
  <c r="S17" i="52"/>
  <c r="O17" i="52"/>
  <c r="CB17" i="52"/>
  <c r="S19" i="54"/>
  <c r="CB19" i="54"/>
  <c r="O19" i="54"/>
  <c r="AU33" i="49"/>
  <c r="AQ33" i="49"/>
  <c r="S23" i="49"/>
  <c r="CB23" i="49"/>
  <c r="O23" i="49"/>
  <c r="S15" i="55"/>
  <c r="CB25" i="55"/>
  <c r="CB15" i="55"/>
  <c r="O15" i="55"/>
  <c r="BI34" i="49"/>
  <c r="BS34" i="49" s="1"/>
  <c r="BE34" i="49"/>
  <c r="AU33" i="47"/>
  <c r="AQ33" i="47"/>
  <c r="S16" i="48"/>
  <c r="O16" i="48"/>
  <c r="CB16" i="48"/>
  <c r="AU32" i="48"/>
  <c r="AQ32" i="48"/>
  <c r="S30" i="50"/>
  <c r="O30" i="50"/>
  <c r="AU35" i="54"/>
  <c r="AQ35" i="54"/>
  <c r="S24" i="54"/>
  <c r="O24" i="54"/>
  <c r="P24" i="54" s="1"/>
  <c r="Q24" i="54" s="1"/>
  <c r="CB24" i="54"/>
  <c r="AQ31" i="53"/>
  <c r="AU31" i="53"/>
  <c r="S36" i="52"/>
  <c r="O36" i="52"/>
  <c r="S17" i="55"/>
  <c r="O17" i="55"/>
  <c r="CB17" i="55"/>
  <c r="S19" i="52"/>
  <c r="O19" i="52"/>
  <c r="P19" i="52" s="1"/>
  <c r="Q19" i="52" s="1"/>
  <c r="CB19" i="52"/>
  <c r="BI21" i="53"/>
  <c r="CE21" i="53"/>
  <c r="BE21" i="53"/>
  <c r="S23" i="55"/>
  <c r="O23" i="55"/>
  <c r="CB23" i="55"/>
  <c r="S15" i="50"/>
  <c r="CB15" i="50"/>
  <c r="O15" i="50"/>
  <c r="CB25" i="50"/>
  <c r="Q33" i="54"/>
  <c r="S19" i="48"/>
  <c r="O19" i="48"/>
  <c r="CB19" i="48"/>
  <c r="AD32" i="50"/>
  <c r="AE32" i="50" s="1"/>
  <c r="CC32" i="50"/>
  <c r="S16" i="54"/>
  <c r="O16" i="54"/>
  <c r="CB16" i="54"/>
  <c r="S30" i="55"/>
  <c r="O30" i="55"/>
  <c r="CD33" i="51"/>
  <c r="AR33" i="51"/>
  <c r="AS33" i="51" s="1"/>
  <c r="S24" i="55"/>
  <c r="CB24" i="55"/>
  <c r="O24" i="55"/>
  <c r="CC31" i="53"/>
  <c r="AD31" i="53"/>
  <c r="AE31" i="53" s="1"/>
  <c r="AR21" i="48"/>
  <c r="AS21" i="48" s="1"/>
  <c r="S36" i="49"/>
  <c r="O36" i="49"/>
  <c r="S17" i="49"/>
  <c r="CB17" i="49"/>
  <c r="O17" i="49"/>
  <c r="P17" i="49" s="1"/>
  <c r="Q17" i="49" s="1"/>
  <c r="S19" i="53"/>
  <c r="CB19" i="53"/>
  <c r="O19" i="53"/>
  <c r="CC33" i="50"/>
  <c r="AD33" i="50"/>
  <c r="AE33" i="50" s="1"/>
  <c r="S27" i="47"/>
  <c r="O27" i="47"/>
  <c r="S15" i="54"/>
  <c r="O15" i="54"/>
  <c r="CB15" i="54"/>
  <c r="CB25" i="54"/>
  <c r="S20" i="54"/>
  <c r="O20" i="54"/>
  <c r="CB20" i="54"/>
  <c r="CC33" i="54"/>
  <c r="AD33" i="54"/>
  <c r="AE33" i="54" s="1"/>
  <c r="S28" i="54"/>
  <c r="O28" i="54"/>
  <c r="AQ32" i="50"/>
  <c r="AU32" i="50"/>
  <c r="AQ34" i="53"/>
  <c r="AU34" i="53"/>
  <c r="S16" i="51"/>
  <c r="CB16" i="51"/>
  <c r="O16" i="51"/>
  <c r="AU22" i="54"/>
  <c r="CD22" i="54"/>
  <c r="AQ22" i="54"/>
  <c r="AR22" i="54" s="1"/>
  <c r="AS22" i="54" s="1"/>
  <c r="S30" i="51"/>
  <c r="O30" i="51"/>
  <c r="BI33" i="51"/>
  <c r="BS33" i="51" s="1"/>
  <c r="BE33" i="51"/>
  <c r="S24" i="52"/>
  <c r="CB24" i="52"/>
  <c r="O24" i="52"/>
  <c r="AR22" i="50"/>
  <c r="CE21" i="48"/>
  <c r="BI21" i="48"/>
  <c r="BE21" i="48"/>
  <c r="S36" i="47"/>
  <c r="O36" i="47"/>
  <c r="AD32" i="51"/>
  <c r="AE32" i="51" s="1"/>
  <c r="CC32" i="51"/>
  <c r="S17" i="54"/>
  <c r="CB17" i="54"/>
  <c r="O17" i="54"/>
  <c r="S19" i="55"/>
  <c r="CB19" i="55"/>
  <c r="O19" i="55"/>
  <c r="AU33" i="50"/>
  <c r="AQ33" i="50"/>
  <c r="S27" i="48"/>
  <c r="O27" i="48"/>
  <c r="CD21" i="54"/>
  <c r="AQ21" i="54"/>
  <c r="AR21" i="54" s="1"/>
  <c r="AS21" i="54" s="1"/>
  <c r="AU21" i="54"/>
  <c r="S15" i="52"/>
  <c r="O15" i="52"/>
  <c r="CB15" i="52"/>
  <c r="CB25" i="52"/>
  <c r="AD31" i="52"/>
  <c r="AE31" i="52" s="1"/>
  <c r="CC31" i="52"/>
  <c r="AD33" i="55"/>
  <c r="AE33" i="55" s="1"/>
  <c r="CC33" i="55"/>
  <c r="S28" i="47"/>
  <c r="O28" i="47"/>
  <c r="CC31" i="55"/>
  <c r="AD31" i="55"/>
  <c r="AE31" i="55" s="1"/>
  <c r="CC34" i="53"/>
  <c r="AD34" i="53"/>
  <c r="S16" i="47"/>
  <c r="O16" i="47"/>
  <c r="P16" i="47" s="1"/>
  <c r="Q16" i="47" s="1"/>
  <c r="CB16" i="47"/>
  <c r="CD33" i="53"/>
  <c r="AR33" i="53"/>
  <c r="S30" i="49"/>
  <c r="O30" i="49"/>
  <c r="AD21" i="49"/>
  <c r="AE21" i="49" s="1"/>
  <c r="BI22" i="50"/>
  <c r="BE22" i="50"/>
  <c r="BF22" i="50" s="1"/>
  <c r="BG22" i="50" s="1"/>
  <c r="CE22" i="50"/>
  <c r="S36" i="55"/>
  <c r="O36" i="55"/>
  <c r="AU32" i="51"/>
  <c r="AQ32" i="51"/>
  <c r="O18" i="47"/>
  <c r="P18" i="47" s="1"/>
  <c r="Q18" i="47" s="1"/>
  <c r="S18" i="47"/>
  <c r="CB18" i="47"/>
  <c r="S19" i="49"/>
  <c r="O19" i="49"/>
  <c r="CB19" i="49"/>
  <c r="Q32" i="55"/>
  <c r="AD33" i="48"/>
  <c r="AE33" i="48" s="1"/>
  <c r="CC33" i="48"/>
  <c r="S27" i="51"/>
  <c r="O27" i="51"/>
  <c r="S15" i="53"/>
  <c r="O15" i="53"/>
  <c r="CB15" i="53"/>
  <c r="CB25" i="53"/>
  <c r="CE35" i="50"/>
  <c r="CG35" i="50" s="1"/>
  <c r="BF35" i="50"/>
  <c r="BW35" i="50"/>
  <c r="AD35" i="49"/>
  <c r="AE35" i="49" s="1"/>
  <c r="CC35" i="49"/>
  <c r="AQ35" i="53"/>
  <c r="AU35" i="53"/>
  <c r="S30" i="48"/>
  <c r="O30" i="48"/>
  <c r="S24" i="51"/>
  <c r="CB24" i="51"/>
  <c r="O24" i="51"/>
  <c r="S17" i="48"/>
  <c r="O17" i="48"/>
  <c r="CB17" i="48"/>
  <c r="AQ33" i="55"/>
  <c r="AU33" i="55"/>
  <c r="S28" i="48"/>
  <c r="O28" i="48"/>
  <c r="AU31" i="55"/>
  <c r="AQ31" i="55"/>
  <c r="CC31" i="48"/>
  <c r="AD31" i="48"/>
  <c r="AE31" i="48" s="1"/>
  <c r="S16" i="49"/>
  <c r="O16" i="49"/>
  <c r="CB16" i="49"/>
  <c r="BE33" i="53"/>
  <c r="BI33" i="53"/>
  <c r="BS33" i="53" s="1"/>
  <c r="S30" i="54"/>
  <c r="O30" i="54"/>
  <c r="AD32" i="49"/>
  <c r="AE32" i="49" s="1"/>
  <c r="CC32" i="49"/>
  <c r="AD34" i="55"/>
  <c r="CC34" i="55"/>
  <c r="S36" i="50"/>
  <c r="O36" i="50"/>
  <c r="CC32" i="55"/>
  <c r="AD32" i="55"/>
  <c r="AE32" i="55" s="1"/>
  <c r="S18" i="48"/>
  <c r="CB18" i="48"/>
  <c r="O18" i="48"/>
  <c r="S19" i="51"/>
  <c r="O19" i="51"/>
  <c r="P19" i="51" s="1"/>
  <c r="Q19" i="51" s="1"/>
  <c r="CB19" i="51"/>
  <c r="AU33" i="48"/>
  <c r="AQ33" i="48"/>
  <c r="S27" i="52"/>
  <c r="O27" i="52"/>
  <c r="AQ21" i="52"/>
  <c r="AU21" i="52"/>
  <c r="CD21" i="52"/>
  <c r="AD31" i="47"/>
  <c r="AE31" i="47" s="1"/>
  <c r="CC31" i="47"/>
  <c r="S28" i="50"/>
  <c r="O28" i="50"/>
  <c r="AU31" i="48"/>
  <c r="AQ31" i="48"/>
  <c r="S16" i="52"/>
  <c r="O16" i="52"/>
  <c r="P16" i="52" s="1"/>
  <c r="Q16" i="52" s="1"/>
  <c r="CB16" i="52"/>
  <c r="AR32" i="54"/>
  <c r="AS32" i="54" s="1"/>
  <c r="CD32" i="54"/>
  <c r="BI22" i="52"/>
  <c r="CE22" i="52"/>
  <c r="BE22" i="52"/>
  <c r="BF22" i="52" s="1"/>
  <c r="CD21" i="49"/>
  <c r="AQ21" i="49"/>
  <c r="AU21" i="49"/>
  <c r="S29" i="52"/>
  <c r="O29" i="52"/>
  <c r="AU32" i="49"/>
  <c r="AQ32" i="49"/>
  <c r="AU34" i="55"/>
  <c r="AQ34" i="55"/>
  <c r="S36" i="53"/>
  <c r="O36" i="53"/>
  <c r="AU32" i="55"/>
  <c r="AQ32" i="55"/>
  <c r="S18" i="50"/>
  <c r="CB18" i="50"/>
  <c r="O18" i="50"/>
  <c r="P18" i="50" s="1"/>
  <c r="Q18" i="50" s="1"/>
  <c r="CC35" i="48"/>
  <c r="AD35" i="48"/>
  <c r="AE35" i="48" s="1"/>
  <c r="O27" i="49"/>
  <c r="S27" i="49"/>
  <c r="AQ22" i="49"/>
  <c r="AU22" i="49"/>
  <c r="CD22" i="49"/>
  <c r="AD34" i="47"/>
  <c r="CC34" i="47"/>
  <c r="S20" i="48"/>
  <c r="CB20" i="48"/>
  <c r="O20" i="48"/>
  <c r="AU31" i="47"/>
  <c r="AQ31" i="47"/>
  <c r="S28" i="55"/>
  <c r="O28" i="55"/>
  <c r="S16" i="53"/>
  <c r="O16" i="53"/>
  <c r="CB16" i="53"/>
  <c r="BI32" i="54"/>
  <c r="BS32" i="54" s="1"/>
  <c r="BE32" i="54"/>
  <c r="BW32" i="54" s="1"/>
  <c r="AD34" i="50"/>
  <c r="AE34" i="50" s="1"/>
  <c r="CC34" i="50"/>
  <c r="CC32" i="53"/>
  <c r="AD32" i="53"/>
  <c r="CC31" i="49"/>
  <c r="AD31" i="49"/>
  <c r="AE31" i="49" s="1"/>
  <c r="S29" i="47"/>
  <c r="O29" i="47"/>
  <c r="S36" i="51"/>
  <c r="O36" i="51"/>
  <c r="S18" i="55"/>
  <c r="CB18" i="55"/>
  <c r="O18" i="55"/>
  <c r="AU35" i="48"/>
  <c r="AQ35" i="48"/>
  <c r="AD34" i="48"/>
  <c r="AE34" i="48" s="1"/>
  <c r="CC34" i="48"/>
  <c r="S27" i="50"/>
  <c r="O27" i="50"/>
  <c r="BS95" i="37"/>
  <c r="BX94" i="53"/>
  <c r="CC22" i="1"/>
  <c r="BS94" i="54"/>
  <c r="BX94" i="54" s="1"/>
  <c r="BX89" i="54"/>
  <c r="BX89" i="53"/>
  <c r="BT22" i="47"/>
  <c r="BX22" i="47" s="1"/>
  <c r="AO37" i="37"/>
  <c r="AP37" i="37" s="1"/>
  <c r="BO36" i="37"/>
  <c r="BP36" i="37" s="1"/>
  <c r="CC15" i="1"/>
  <c r="CC21" i="1"/>
  <c r="O15" i="1"/>
  <c r="P15" i="1" s="1"/>
  <c r="Q15" i="1" s="1"/>
  <c r="AQ34" i="1"/>
  <c r="AR34" i="1" s="1"/>
  <c r="BS43" i="1"/>
  <c r="BU43" i="1" s="1"/>
  <c r="BE41" i="1"/>
  <c r="P45" i="37"/>
  <c r="M19" i="37"/>
  <c r="O19" i="37" s="1"/>
  <c r="P19" i="37" s="1"/>
  <c r="AP47" i="37"/>
  <c r="BT47" i="37" s="1"/>
  <c r="AO39" i="37"/>
  <c r="AP39" i="37" s="1"/>
  <c r="BE43" i="1"/>
  <c r="BS39" i="1"/>
  <c r="CF39" i="1" s="1"/>
  <c r="AO36" i="37"/>
  <c r="AP36" i="37" s="1"/>
  <c r="BR36" i="37"/>
  <c r="BB36" i="37"/>
  <c r="BC36" i="37" s="1"/>
  <c r="AQ32" i="1"/>
  <c r="AR32" i="1" s="1"/>
  <c r="CB19" i="1"/>
  <c r="BS41" i="1"/>
  <c r="BU41" i="1" s="1"/>
  <c r="CB15" i="1"/>
  <c r="O42" i="1"/>
  <c r="BE40" i="1"/>
  <c r="AC32" i="1"/>
  <c r="AD32" i="1" s="1"/>
  <c r="CB23" i="1"/>
  <c r="AQ40" i="1"/>
  <c r="BS40" i="1"/>
  <c r="CF40" i="1" s="1"/>
  <c r="CB20" i="1"/>
  <c r="AQ35" i="1"/>
  <c r="AR35" i="1" s="1"/>
  <c r="AQ43" i="1"/>
  <c r="O17" i="1"/>
  <c r="P17" i="1" s="1"/>
  <c r="Q17" i="1" s="1"/>
  <c r="CB17" i="1"/>
  <c r="O18" i="1"/>
  <c r="P18" i="1" s="1"/>
  <c r="Q18" i="1" s="1"/>
  <c r="CB18" i="1"/>
  <c r="S19" i="1"/>
  <c r="S16" i="1"/>
  <c r="CC16" i="1" s="1"/>
  <c r="AC15" i="1"/>
  <c r="AD15" i="1" s="1"/>
  <c r="CB16" i="1"/>
  <c r="CB21" i="1"/>
  <c r="BE31" i="1"/>
  <c r="BF31" i="1" s="1"/>
  <c r="AQ33" i="1"/>
  <c r="AR33" i="1" s="1"/>
  <c r="AQ42" i="1"/>
  <c r="AC33" i="1"/>
  <c r="AD33" i="1" s="1"/>
  <c r="AU32" i="1"/>
  <c r="BE32" i="1" s="1"/>
  <c r="BF32" i="1" s="1"/>
  <c r="AQ31" i="1"/>
  <c r="AR31" i="1" s="1"/>
  <c r="AC35" i="1"/>
  <c r="AD35" i="1" s="1"/>
  <c r="AC31" i="1"/>
  <c r="AD31" i="1" s="1"/>
  <c r="AC21" i="1"/>
  <c r="AD21" i="1" s="1"/>
  <c r="AC22" i="1"/>
  <c r="AD22" i="1" s="1"/>
  <c r="AC42" i="1"/>
  <c r="AE42" i="1" s="1"/>
  <c r="AC43" i="1"/>
  <c r="CC43" i="1" s="1"/>
  <c r="AC34" i="1"/>
  <c r="AD34" i="1" s="1"/>
  <c r="AC41" i="1"/>
  <c r="AE41" i="1" s="1"/>
  <c r="O20" i="1"/>
  <c r="P20" i="1" s="1"/>
  <c r="Q20" i="1" s="1"/>
  <c r="AC40" i="1"/>
  <c r="CC40" i="1" s="1"/>
  <c r="AC39" i="1"/>
  <c r="AE39" i="1" s="1"/>
  <c r="L31" i="1"/>
  <c r="S30" i="1"/>
  <c r="O30" i="1"/>
  <c r="S20" i="1"/>
  <c r="M33" i="1"/>
  <c r="O33" i="1" s="1"/>
  <c r="P33" i="1" s="1"/>
  <c r="S36" i="1"/>
  <c r="O36" i="1"/>
  <c r="P36" i="1" s="1"/>
  <c r="M32" i="1"/>
  <c r="O32" i="1" s="1"/>
  <c r="P32" i="1" s="1"/>
  <c r="M34" i="1"/>
  <c r="O34" i="1" s="1"/>
  <c r="P34" i="1" s="1"/>
  <c r="S27" i="1"/>
  <c r="O27" i="1"/>
  <c r="P27" i="1" s="1"/>
  <c r="S29" i="1"/>
  <c r="O29" i="1"/>
  <c r="P29" i="1" s="1"/>
  <c r="M22" i="1"/>
  <c r="O22" i="1" s="1"/>
  <c r="P22" i="1" s="1"/>
  <c r="Q22" i="1" s="1"/>
  <c r="S28" i="1"/>
  <c r="O28" i="1"/>
  <c r="P28" i="1" s="1"/>
  <c r="O16" i="1"/>
  <c r="P16" i="1" s="1"/>
  <c r="Q16" i="1" s="1"/>
  <c r="O39" i="1"/>
  <c r="O41" i="1"/>
  <c r="L43" i="1"/>
  <c r="O40" i="1"/>
  <c r="O19" i="1"/>
  <c r="P19" i="1" s="1"/>
  <c r="Q19" i="1" s="1"/>
  <c r="O35" i="1"/>
  <c r="P35" i="1" s="1"/>
  <c r="O23" i="1"/>
  <c r="P23" i="1" s="1"/>
  <c r="Q23" i="1" s="1"/>
  <c r="O21" i="1"/>
  <c r="P21" i="1" s="1"/>
  <c r="Q21" i="1" s="1"/>
  <c r="M24" i="1"/>
  <c r="CB24" i="1" s="1"/>
  <c r="S17" i="1"/>
  <c r="CC17" i="1" s="1"/>
  <c r="R22" i="37"/>
  <c r="AE22" i="37" s="1"/>
  <c r="AR22" i="37" s="1"/>
  <c r="AZ22" i="37" s="1"/>
  <c r="M22" i="37"/>
  <c r="O22" i="37" s="1"/>
  <c r="P44" i="37"/>
  <c r="S24" i="1"/>
  <c r="CC24" i="1" s="1"/>
  <c r="R23" i="37"/>
  <c r="M23" i="37"/>
  <c r="O23" i="37" s="1"/>
  <c r="S18" i="1"/>
  <c r="AB37" i="37"/>
  <c r="AC37" i="37" s="1"/>
  <c r="BR47" i="37"/>
  <c r="S23" i="1"/>
  <c r="R21" i="37"/>
  <c r="AE21" i="37" s="1"/>
  <c r="AR21" i="37" s="1"/>
  <c r="AZ21" i="37" s="1"/>
  <c r="M21" i="37"/>
  <c r="AB36" i="37"/>
  <c r="AC36" i="37" s="1"/>
  <c r="BR46" i="37"/>
  <c r="BB38" i="37"/>
  <c r="BC38" i="37" s="1"/>
  <c r="O37" i="37"/>
  <c r="BR37" i="37"/>
  <c r="R40" i="37"/>
  <c r="M40" i="37"/>
  <c r="R32" i="37"/>
  <c r="M32" i="37"/>
  <c r="R34" i="37"/>
  <c r="M34" i="37"/>
  <c r="M31" i="37"/>
  <c r="R31" i="37"/>
  <c r="R33" i="37"/>
  <c r="M33" i="37"/>
  <c r="R27" i="37"/>
  <c r="M27" i="37"/>
  <c r="R24" i="37"/>
  <c r="R20" i="37"/>
  <c r="O20" i="37"/>
  <c r="P20" i="37" s="1"/>
  <c r="R28" i="37"/>
  <c r="M28" i="37"/>
  <c r="Z19" i="37"/>
  <c r="AE19" i="37"/>
  <c r="BO39" i="37"/>
  <c r="BP39" i="37" s="1"/>
  <c r="AO25" i="37"/>
  <c r="AP25" i="37" s="1"/>
  <c r="AZ25" i="37"/>
  <c r="BE25" i="37"/>
  <c r="AB38" i="37"/>
  <c r="BP43" i="37"/>
  <c r="AC43" i="37"/>
  <c r="AC45" i="37"/>
  <c r="AB39" i="37"/>
  <c r="AC39" i="37" s="1"/>
  <c r="P38" i="37"/>
  <c r="BR45" i="37"/>
  <c r="BR39" i="37"/>
  <c r="AZ94" i="37"/>
  <c r="BM94" i="37" s="1"/>
  <c r="AM98" i="37"/>
  <c r="AZ93" i="37"/>
  <c r="AC44" i="37"/>
  <c r="BC43" i="37"/>
  <c r="AO35" i="37"/>
  <c r="P35" i="37"/>
  <c r="BR38" i="37"/>
  <c r="BB26" i="37"/>
  <c r="BC26" i="37" s="1"/>
  <c r="AB35" i="37"/>
  <c r="AC35" i="37" s="1"/>
  <c r="BM26" i="37"/>
  <c r="BR43" i="37"/>
  <c r="P36" i="37"/>
  <c r="BC37" i="37"/>
  <c r="AB25" i="37"/>
  <c r="AC25" i="37" s="1"/>
  <c r="BE35" i="37"/>
  <c r="BM35" i="37" s="1"/>
  <c r="AZ35" i="37"/>
  <c r="BB39" i="37"/>
  <c r="BR44" i="37"/>
  <c r="O26" i="37"/>
  <c r="BU42" i="1"/>
  <c r="AU33" i="1"/>
  <c r="AG22" i="1"/>
  <c r="CD22" i="1" s="1"/>
  <c r="AG21" i="1"/>
  <c r="CD21" i="1" s="1"/>
  <c r="AG15" i="1"/>
  <c r="CD15" i="1" s="1"/>
  <c r="BI31" i="1"/>
  <c r="BS31" i="1" s="1"/>
  <c r="AU34" i="1"/>
  <c r="AU35" i="1"/>
  <c r="CF74" i="1"/>
  <c r="CD74" i="1"/>
  <c r="CF73" i="1"/>
  <c r="CD73" i="1"/>
  <c r="CC73" i="1"/>
  <c r="CF72" i="1"/>
  <c r="CE72" i="1"/>
  <c r="CF71" i="1"/>
  <c r="CE71" i="1"/>
  <c r="CD71" i="1"/>
  <c r="BW35" i="51" l="1"/>
  <c r="BW34" i="52"/>
  <c r="BW33" i="53"/>
  <c r="BX35" i="50"/>
  <c r="AG18" i="48"/>
  <c r="CC18" i="48"/>
  <c r="AC18" i="48"/>
  <c r="P17" i="54"/>
  <c r="BG21" i="47"/>
  <c r="P29" i="50"/>
  <c r="CB29" i="50"/>
  <c r="AR32" i="53"/>
  <c r="CD32" i="53"/>
  <c r="BE21" i="50"/>
  <c r="BF21" i="50" s="1"/>
  <c r="BG21" i="50" s="1"/>
  <c r="CE21" i="50"/>
  <c r="BI21" i="50"/>
  <c r="P20" i="51"/>
  <c r="BE31" i="47"/>
  <c r="BI31" i="47"/>
  <c r="BS31" i="47" s="1"/>
  <c r="BG22" i="52"/>
  <c r="P16" i="49"/>
  <c r="Q16" i="49" s="1"/>
  <c r="AG24" i="51"/>
  <c r="CC24" i="51"/>
  <c r="AC24" i="51"/>
  <c r="AD24" i="51" s="1"/>
  <c r="AE24" i="51" s="1"/>
  <c r="P15" i="53"/>
  <c r="Q15" i="53" s="1"/>
  <c r="O44" i="53"/>
  <c r="AR32" i="51"/>
  <c r="AS32" i="51" s="1"/>
  <c r="CD32" i="51"/>
  <c r="AG16" i="47"/>
  <c r="AC16" i="47"/>
  <c r="CC16" i="47"/>
  <c r="BT33" i="51"/>
  <c r="BU33" i="51" s="1"/>
  <c r="CF33" i="51"/>
  <c r="P36" i="52"/>
  <c r="Q36" i="52" s="1"/>
  <c r="CB36" i="52"/>
  <c r="AG23" i="52"/>
  <c r="AC23" i="52"/>
  <c r="AD23" i="52" s="1"/>
  <c r="AE23" i="52" s="1"/>
  <c r="CC23" i="52"/>
  <c r="AE34" i="51"/>
  <c r="P23" i="53"/>
  <c r="Q23" i="53" s="1"/>
  <c r="Q24" i="49"/>
  <c r="AG29" i="50"/>
  <c r="AC29" i="50"/>
  <c r="AG17" i="51"/>
  <c r="AC17" i="51"/>
  <c r="AD17" i="51" s="1"/>
  <c r="AE17" i="51" s="1"/>
  <c r="CC17" i="51"/>
  <c r="AG23" i="50"/>
  <c r="AC23" i="50"/>
  <c r="AD23" i="50" s="1"/>
  <c r="AE23" i="50" s="1"/>
  <c r="CC23" i="50"/>
  <c r="AR21" i="50"/>
  <c r="AS21" i="50" s="1"/>
  <c r="AG20" i="51"/>
  <c r="CC20" i="51"/>
  <c r="AC20" i="51"/>
  <c r="AD20" i="51" s="1"/>
  <c r="AE20" i="51" s="1"/>
  <c r="P20" i="48"/>
  <c r="Q20" i="48" s="1"/>
  <c r="AG16" i="49"/>
  <c r="AC16" i="49"/>
  <c r="AD16" i="49" s="1"/>
  <c r="AE16" i="49" s="1"/>
  <c r="CC16" i="49"/>
  <c r="P30" i="48"/>
  <c r="Q30" i="48" s="1"/>
  <c r="CB30" i="48"/>
  <c r="AG15" i="53"/>
  <c r="CC15" i="53"/>
  <c r="AC15" i="53"/>
  <c r="CC25" i="53"/>
  <c r="BI32" i="51"/>
  <c r="BS32" i="51" s="1"/>
  <c r="BE32" i="51"/>
  <c r="BW32" i="51" s="1"/>
  <c r="AG17" i="54"/>
  <c r="AC17" i="54"/>
  <c r="AD17" i="54" s="1"/>
  <c r="AE17" i="54" s="1"/>
  <c r="CC17" i="54"/>
  <c r="CB30" i="51"/>
  <c r="P30" i="51"/>
  <c r="Q30" i="51" s="1"/>
  <c r="CC19" i="53"/>
  <c r="AC19" i="53"/>
  <c r="AD19" i="53" s="1"/>
  <c r="AE19" i="53" s="1"/>
  <c r="AG19" i="53"/>
  <c r="P15" i="50"/>
  <c r="Q15" i="50" s="1"/>
  <c r="O44" i="50"/>
  <c r="AC36" i="52"/>
  <c r="AG36" i="52"/>
  <c r="CD33" i="47"/>
  <c r="AR33" i="47"/>
  <c r="AG19" i="54"/>
  <c r="AC19" i="54"/>
  <c r="AD19" i="54" s="1"/>
  <c r="AE19" i="54" s="1"/>
  <c r="CC19" i="54"/>
  <c r="CB30" i="52"/>
  <c r="P30" i="52"/>
  <c r="Q30" i="52" s="1"/>
  <c r="P15" i="49"/>
  <c r="O44" i="49"/>
  <c r="CB29" i="53"/>
  <c r="P29" i="53"/>
  <c r="Q29" i="53" s="1"/>
  <c r="AG24" i="49"/>
  <c r="CC24" i="49"/>
  <c r="AC24" i="49"/>
  <c r="AD24" i="49" s="1"/>
  <c r="AE24" i="49" s="1"/>
  <c r="CC23" i="51"/>
  <c r="AG23" i="51"/>
  <c r="AC23" i="51"/>
  <c r="P24" i="47"/>
  <c r="Q24" i="47" s="1"/>
  <c r="BE32" i="47"/>
  <c r="BI32" i="47"/>
  <c r="BS32" i="47" s="1"/>
  <c r="BW32" i="47" s="1"/>
  <c r="CB29" i="54"/>
  <c r="P29" i="54"/>
  <c r="Q29" i="54" s="1"/>
  <c r="AG20" i="50"/>
  <c r="AC20" i="50"/>
  <c r="AD20" i="50" s="1"/>
  <c r="AE20" i="50" s="1"/>
  <c r="CC20" i="50"/>
  <c r="AE32" i="53"/>
  <c r="AG18" i="50"/>
  <c r="CC18" i="50"/>
  <c r="AC18" i="50"/>
  <c r="AD18" i="50" s="1"/>
  <c r="CF22" i="52"/>
  <c r="CG22" i="52" s="1"/>
  <c r="BS22" i="52"/>
  <c r="BT22" i="52" s="1"/>
  <c r="BU22" i="52" s="1"/>
  <c r="AG30" i="48"/>
  <c r="AC30" i="48"/>
  <c r="P36" i="55"/>
  <c r="CB36" i="55"/>
  <c r="AE34" i="53"/>
  <c r="P15" i="52"/>
  <c r="Q15" i="52" s="1"/>
  <c r="O44" i="52"/>
  <c r="AG30" i="51"/>
  <c r="AC30" i="51"/>
  <c r="CB30" i="55"/>
  <c r="P30" i="55"/>
  <c r="Q30" i="55" s="1"/>
  <c r="BI31" i="53"/>
  <c r="BS31" i="53" s="1"/>
  <c r="BE31" i="53"/>
  <c r="BE33" i="47"/>
  <c r="BI33" i="47"/>
  <c r="BS33" i="47" s="1"/>
  <c r="BW33" i="47" s="1"/>
  <c r="AG30" i="52"/>
  <c r="AC30" i="52"/>
  <c r="AG15" i="49"/>
  <c r="CC15" i="49"/>
  <c r="AC15" i="49"/>
  <c r="AD15" i="49" s="1"/>
  <c r="CC25" i="49"/>
  <c r="AR22" i="48"/>
  <c r="AS22" i="48" s="1"/>
  <c r="AG29" i="53"/>
  <c r="AC29" i="53"/>
  <c r="AG23" i="53"/>
  <c r="AC23" i="53"/>
  <c r="AD23" i="53" s="1"/>
  <c r="AE23" i="53" s="1"/>
  <c r="CC23" i="53"/>
  <c r="CB30" i="47"/>
  <c r="P30" i="47"/>
  <c r="Q30" i="47" s="1"/>
  <c r="P29" i="49"/>
  <c r="Q29" i="49" s="1"/>
  <c r="CB29" i="49"/>
  <c r="BI31" i="50"/>
  <c r="BS31" i="50" s="1"/>
  <c r="BW31" i="50" s="1"/>
  <c r="BE31" i="50"/>
  <c r="AR32" i="47"/>
  <c r="CD32" i="47"/>
  <c r="AG29" i="54"/>
  <c r="AC29" i="54"/>
  <c r="CD35" i="47"/>
  <c r="AR35" i="47"/>
  <c r="AS35" i="47" s="1"/>
  <c r="CD31" i="47"/>
  <c r="AR31" i="47"/>
  <c r="CD35" i="48"/>
  <c r="AR35" i="48"/>
  <c r="AS35" i="48" s="1"/>
  <c r="AG20" i="48"/>
  <c r="CC20" i="48"/>
  <c r="AC20" i="48"/>
  <c r="AR32" i="55"/>
  <c r="AS32" i="55" s="1"/>
  <c r="CD32" i="55"/>
  <c r="BI21" i="52"/>
  <c r="CE21" i="52"/>
  <c r="BE21" i="52"/>
  <c r="P36" i="50"/>
  <c r="Q36" i="50" s="1"/>
  <c r="CB36" i="50"/>
  <c r="BE35" i="53"/>
  <c r="BI35" i="53"/>
  <c r="BS35" i="53" s="1"/>
  <c r="P27" i="51"/>
  <c r="Q27" i="51" s="1"/>
  <c r="CB27" i="51"/>
  <c r="AG36" i="55"/>
  <c r="AC36" i="55"/>
  <c r="CC15" i="52"/>
  <c r="AC15" i="52"/>
  <c r="AG15" i="52"/>
  <c r="CC25" i="52"/>
  <c r="AG30" i="55"/>
  <c r="AC30" i="55"/>
  <c r="AG15" i="50"/>
  <c r="AC15" i="50"/>
  <c r="CC15" i="50"/>
  <c r="CC25" i="50"/>
  <c r="CD31" i="53"/>
  <c r="AR31" i="53"/>
  <c r="AS31" i="53" s="1"/>
  <c r="CE34" i="49"/>
  <c r="BF34" i="49"/>
  <c r="BG34" i="49" s="1"/>
  <c r="P17" i="52"/>
  <c r="Q17" i="52" s="1"/>
  <c r="AE32" i="48"/>
  <c r="CE22" i="48"/>
  <c r="BI22" i="48"/>
  <c r="BE22" i="48"/>
  <c r="BW34" i="49"/>
  <c r="AG30" i="47"/>
  <c r="AC30" i="47"/>
  <c r="AG29" i="49"/>
  <c r="AC29" i="49"/>
  <c r="AR31" i="50"/>
  <c r="AS31" i="50" s="1"/>
  <c r="CD31" i="50"/>
  <c r="AG24" i="47"/>
  <c r="CC24" i="47"/>
  <c r="AC24" i="47"/>
  <c r="AD24" i="47" s="1"/>
  <c r="AE24" i="47" s="1"/>
  <c r="P23" i="48"/>
  <c r="BI21" i="55"/>
  <c r="BE21" i="55"/>
  <c r="CE21" i="55"/>
  <c r="AR22" i="53"/>
  <c r="AS22" i="53" s="1"/>
  <c r="AS35" i="51"/>
  <c r="AG20" i="52"/>
  <c r="CC20" i="52"/>
  <c r="AC20" i="52"/>
  <c r="BE35" i="47"/>
  <c r="BI35" i="47"/>
  <c r="BS35" i="47" s="1"/>
  <c r="AR22" i="51"/>
  <c r="P24" i="48"/>
  <c r="Q24" i="48" s="1"/>
  <c r="P19" i="50"/>
  <c r="Q19" i="50" s="1"/>
  <c r="CE22" i="53"/>
  <c r="BI22" i="53"/>
  <c r="BE22" i="53"/>
  <c r="BF22" i="53" s="1"/>
  <c r="BG22" i="53" s="1"/>
  <c r="P18" i="54"/>
  <c r="Q18" i="54" s="1"/>
  <c r="BI34" i="54"/>
  <c r="BS34" i="54" s="1"/>
  <c r="BE34" i="54"/>
  <c r="P27" i="53"/>
  <c r="Q27" i="53" s="1"/>
  <c r="CB27" i="53"/>
  <c r="P29" i="51"/>
  <c r="Q29" i="51" s="1"/>
  <c r="CB29" i="51"/>
  <c r="P36" i="54"/>
  <c r="Q36" i="54" s="1"/>
  <c r="CB36" i="54"/>
  <c r="P19" i="53"/>
  <c r="Q19" i="53" s="1"/>
  <c r="BE35" i="48"/>
  <c r="BI35" i="48"/>
  <c r="BS35" i="48" s="1"/>
  <c r="BW35" i="48" s="1"/>
  <c r="BI21" i="54"/>
  <c r="CE21" i="54"/>
  <c r="BE21" i="54"/>
  <c r="BF21" i="54" s="1"/>
  <c r="BG21" i="54" s="1"/>
  <c r="CB36" i="47"/>
  <c r="P36" i="47"/>
  <c r="Q36" i="47" s="1"/>
  <c r="BI22" i="54"/>
  <c r="CE22" i="54"/>
  <c r="BE22" i="54"/>
  <c r="AG20" i="54"/>
  <c r="AC20" i="54"/>
  <c r="AD20" i="54" s="1"/>
  <c r="AE20" i="54" s="1"/>
  <c r="CC20" i="54"/>
  <c r="P36" i="49"/>
  <c r="Q36" i="49" s="1"/>
  <c r="CB36" i="49"/>
  <c r="P16" i="54"/>
  <c r="P23" i="55"/>
  <c r="O44" i="55"/>
  <c r="P15" i="55"/>
  <c r="P36" i="48"/>
  <c r="CB36" i="48"/>
  <c r="P23" i="54"/>
  <c r="Q23" i="54" s="1"/>
  <c r="AS34" i="49"/>
  <c r="AG19" i="50"/>
  <c r="AC19" i="50"/>
  <c r="AD19" i="50" s="1"/>
  <c r="AE19" i="50" s="1"/>
  <c r="CC19" i="50"/>
  <c r="P18" i="53"/>
  <c r="AG23" i="48"/>
  <c r="CC23" i="48"/>
  <c r="AC23" i="48"/>
  <c r="AD23" i="48" s="1"/>
  <c r="AE23" i="48" s="1"/>
  <c r="AR21" i="55"/>
  <c r="AS21" i="55" s="1"/>
  <c r="AR34" i="54"/>
  <c r="AS34" i="54" s="1"/>
  <c r="CD34" i="54"/>
  <c r="AG27" i="53"/>
  <c r="AC27" i="53"/>
  <c r="AG29" i="51"/>
  <c r="AC29" i="51"/>
  <c r="AG36" i="54"/>
  <c r="AC36" i="54"/>
  <c r="CE33" i="51"/>
  <c r="CG33" i="51" s="1"/>
  <c r="BF33" i="51"/>
  <c r="BG33" i="51" s="1"/>
  <c r="CD35" i="53"/>
  <c r="AR35" i="53"/>
  <c r="AS35" i="53" s="1"/>
  <c r="AC27" i="51"/>
  <c r="AG27" i="51"/>
  <c r="BI31" i="55"/>
  <c r="BS31" i="55" s="1"/>
  <c r="BE31" i="55"/>
  <c r="CF22" i="50"/>
  <c r="BS22" i="50"/>
  <c r="BT22" i="50" s="1"/>
  <c r="BU22" i="50" s="1"/>
  <c r="AG36" i="47"/>
  <c r="AC36" i="47"/>
  <c r="P16" i="51"/>
  <c r="Q16" i="51" s="1"/>
  <c r="AG36" i="49"/>
  <c r="AC36" i="49"/>
  <c r="AG16" i="54"/>
  <c r="AC16" i="54"/>
  <c r="CC16" i="54"/>
  <c r="AG23" i="55"/>
  <c r="CC23" i="55"/>
  <c r="AC23" i="55"/>
  <c r="AD23" i="55" s="1"/>
  <c r="AE23" i="55" s="1"/>
  <c r="AG24" i="54"/>
  <c r="AC24" i="54"/>
  <c r="AD24" i="54" s="1"/>
  <c r="AE24" i="54" s="1"/>
  <c r="CC24" i="54"/>
  <c r="AG36" i="48"/>
  <c r="AC36" i="48"/>
  <c r="CD35" i="49"/>
  <c r="AR35" i="49"/>
  <c r="AS35" i="49" s="1"/>
  <c r="BI22" i="51"/>
  <c r="CE22" i="51"/>
  <c r="BE22" i="51"/>
  <c r="BF22" i="51" s="1"/>
  <c r="BG22" i="51" s="1"/>
  <c r="AG24" i="48"/>
  <c r="CC24" i="48"/>
  <c r="AC24" i="48"/>
  <c r="AD24" i="48" s="1"/>
  <c r="AE24" i="48" s="1"/>
  <c r="P20" i="49"/>
  <c r="Q20" i="49" s="1"/>
  <c r="BS21" i="51"/>
  <c r="BT21" i="51" s="1"/>
  <c r="BU21" i="51" s="1"/>
  <c r="CF21" i="51"/>
  <c r="CG21" i="51" s="1"/>
  <c r="AC16" i="50"/>
  <c r="AD16" i="50" s="1"/>
  <c r="AE16" i="50" s="1"/>
  <c r="CC16" i="50"/>
  <c r="AG16" i="50"/>
  <c r="AG18" i="53"/>
  <c r="AC18" i="53"/>
  <c r="AD18" i="53" s="1"/>
  <c r="AE18" i="53" s="1"/>
  <c r="CC18" i="53"/>
  <c r="BT35" i="51"/>
  <c r="BU35" i="51" s="1"/>
  <c r="CF35" i="51"/>
  <c r="Q24" i="50"/>
  <c r="AG18" i="54"/>
  <c r="CC18" i="54"/>
  <c r="AC18" i="54"/>
  <c r="AD18" i="54" s="1"/>
  <c r="AE18" i="54" s="1"/>
  <c r="AG27" i="54"/>
  <c r="AC27" i="54"/>
  <c r="P23" i="47"/>
  <c r="Q23" i="47" s="1"/>
  <c r="CD31" i="49"/>
  <c r="AR31" i="49"/>
  <c r="AS31" i="49" s="1"/>
  <c r="P36" i="53"/>
  <c r="Q36" i="53" s="1"/>
  <c r="CB36" i="53"/>
  <c r="AE34" i="55"/>
  <c r="AG18" i="55"/>
  <c r="AC18" i="55"/>
  <c r="AD18" i="55" s="1"/>
  <c r="AE18" i="55" s="1"/>
  <c r="CC18" i="55"/>
  <c r="AR34" i="55"/>
  <c r="AS34" i="55"/>
  <c r="CD34" i="55"/>
  <c r="AR33" i="48"/>
  <c r="CD33" i="48"/>
  <c r="P28" i="48"/>
  <c r="Q28" i="48" s="1"/>
  <c r="CB28" i="48"/>
  <c r="CB27" i="48"/>
  <c r="P27" i="48"/>
  <c r="BF21" i="48"/>
  <c r="BG21" i="48" s="1"/>
  <c r="BY21" i="48" s="1"/>
  <c r="BW21" i="48"/>
  <c r="BF21" i="53"/>
  <c r="BG21" i="53" s="1"/>
  <c r="CD35" i="54"/>
  <c r="AR35" i="54"/>
  <c r="AS35" i="54" s="1"/>
  <c r="AR33" i="54"/>
  <c r="CD33" i="54"/>
  <c r="BE35" i="49"/>
  <c r="BI35" i="49"/>
  <c r="BS35" i="49" s="1"/>
  <c r="P19" i="47"/>
  <c r="Q19" i="47" s="1"/>
  <c r="P17" i="53"/>
  <c r="Q17" i="53" s="1"/>
  <c r="CD35" i="55"/>
  <c r="AR35" i="55"/>
  <c r="AS35" i="55" s="1"/>
  <c r="P28" i="53"/>
  <c r="Q28" i="53" s="1"/>
  <c r="CB28" i="53"/>
  <c r="AE35" i="55"/>
  <c r="BF35" i="51"/>
  <c r="BG35" i="51" s="1"/>
  <c r="CE35" i="51"/>
  <c r="P20" i="47"/>
  <c r="Q20" i="47" s="1"/>
  <c r="CD32" i="52"/>
  <c r="AR32" i="52"/>
  <c r="AS32" i="52" s="1"/>
  <c r="CB27" i="54"/>
  <c r="P27" i="54"/>
  <c r="Q27" i="54" s="1"/>
  <c r="BI31" i="49"/>
  <c r="BS31" i="49" s="1"/>
  <c r="BE31" i="49"/>
  <c r="AG16" i="48"/>
  <c r="CC16" i="48"/>
  <c r="AC16" i="48"/>
  <c r="CC15" i="48"/>
  <c r="AC15" i="48"/>
  <c r="AG15" i="48"/>
  <c r="CC25" i="48"/>
  <c r="CG22" i="50"/>
  <c r="AC17" i="49"/>
  <c r="AD17" i="49" s="1"/>
  <c r="AE17" i="49" s="1"/>
  <c r="AG17" i="49"/>
  <c r="CC17" i="49"/>
  <c r="P18" i="55"/>
  <c r="Q18" i="55" s="1"/>
  <c r="BF32" i="54"/>
  <c r="BG32" i="54" s="1"/>
  <c r="CE32" i="54"/>
  <c r="CG32" i="54" s="1"/>
  <c r="CE22" i="49"/>
  <c r="BI22" i="49"/>
  <c r="BE22" i="49"/>
  <c r="BI34" i="55"/>
  <c r="BS34" i="55" s="1"/>
  <c r="BE34" i="55"/>
  <c r="BE33" i="48"/>
  <c r="BI33" i="48"/>
  <c r="BS33" i="48" s="1"/>
  <c r="AG28" i="48"/>
  <c r="AC28" i="48"/>
  <c r="P28" i="47"/>
  <c r="Q28" i="47" s="1"/>
  <c r="CB28" i="47"/>
  <c r="AG27" i="48"/>
  <c r="AC27" i="48"/>
  <c r="BS21" i="48"/>
  <c r="BT21" i="48" s="1"/>
  <c r="BU21" i="48" s="1"/>
  <c r="CF21" i="48"/>
  <c r="CG21" i="48" s="1"/>
  <c r="AG16" i="51"/>
  <c r="CC16" i="51"/>
  <c r="AC16" i="51"/>
  <c r="BE35" i="54"/>
  <c r="BW35" i="54" s="1"/>
  <c r="BI35" i="54"/>
  <c r="BS35" i="54" s="1"/>
  <c r="AG15" i="55"/>
  <c r="CC25" i="55"/>
  <c r="AC15" i="55"/>
  <c r="CC15" i="55"/>
  <c r="BE33" i="54"/>
  <c r="BI33" i="54"/>
  <c r="BS33" i="54" s="1"/>
  <c r="AG20" i="49"/>
  <c r="AC20" i="49"/>
  <c r="CC20" i="49"/>
  <c r="CC17" i="53"/>
  <c r="AG17" i="53"/>
  <c r="AC17" i="53"/>
  <c r="AD17" i="53" s="1"/>
  <c r="AE17" i="53" s="1"/>
  <c r="BI35" i="55"/>
  <c r="BS35" i="55" s="1"/>
  <c r="BE35" i="55"/>
  <c r="AG28" i="53"/>
  <c r="AC28" i="53"/>
  <c r="P17" i="50"/>
  <c r="Q17" i="50" s="1"/>
  <c r="AG24" i="50"/>
  <c r="AC24" i="50"/>
  <c r="CC24" i="50"/>
  <c r="AG20" i="47"/>
  <c r="CC20" i="47"/>
  <c r="AC20" i="47"/>
  <c r="AD20" i="47" s="1"/>
  <c r="AE20" i="47" s="1"/>
  <c r="BI32" i="52"/>
  <c r="BS32" i="52" s="1"/>
  <c r="BE32" i="52"/>
  <c r="AG23" i="47"/>
  <c r="AC23" i="47"/>
  <c r="CC23" i="47"/>
  <c r="AS33" i="52"/>
  <c r="AR34" i="50"/>
  <c r="AS34" i="50" s="1"/>
  <c r="CD34" i="50"/>
  <c r="BI34" i="48"/>
  <c r="BS34" i="48" s="1"/>
  <c r="BE34" i="48"/>
  <c r="CC23" i="54"/>
  <c r="AC23" i="54"/>
  <c r="AG23" i="54"/>
  <c r="CD31" i="55"/>
  <c r="AR31" i="55"/>
  <c r="AS31" i="55" s="1"/>
  <c r="AG36" i="53"/>
  <c r="AC36" i="53"/>
  <c r="AG27" i="52"/>
  <c r="AC27" i="52"/>
  <c r="P36" i="51"/>
  <c r="Q36" i="51" s="1"/>
  <c r="CB36" i="51"/>
  <c r="CF32" i="54"/>
  <c r="BT32" i="54"/>
  <c r="BU32" i="54" s="1"/>
  <c r="AR22" i="49"/>
  <c r="AS22" i="49" s="1"/>
  <c r="CD32" i="49"/>
  <c r="AR32" i="49"/>
  <c r="AG16" i="52"/>
  <c r="AC16" i="52"/>
  <c r="AD16" i="52" s="1"/>
  <c r="AE16" i="52" s="1"/>
  <c r="CC16" i="52"/>
  <c r="BI33" i="55"/>
  <c r="BS33" i="55" s="1"/>
  <c r="BE33" i="55"/>
  <c r="CB30" i="49"/>
  <c r="P30" i="49"/>
  <c r="AG28" i="47"/>
  <c r="AC28" i="47"/>
  <c r="AR33" i="50"/>
  <c r="CD33" i="50"/>
  <c r="BW33" i="50"/>
  <c r="BE34" i="53"/>
  <c r="BI34" i="53"/>
  <c r="BS34" i="53" s="1"/>
  <c r="P15" i="54"/>
  <c r="Q15" i="54" s="1"/>
  <c r="O44" i="54"/>
  <c r="BS21" i="53"/>
  <c r="BT21" i="53" s="1"/>
  <c r="BU21" i="53" s="1"/>
  <c r="CF21" i="53"/>
  <c r="CG21" i="53" s="1"/>
  <c r="P30" i="50"/>
  <c r="Q30" i="50" s="1"/>
  <c r="CB30" i="50"/>
  <c r="P23" i="49"/>
  <c r="BI31" i="54"/>
  <c r="BS31" i="54" s="1"/>
  <c r="BE31" i="54"/>
  <c r="CC19" i="47"/>
  <c r="AG19" i="47"/>
  <c r="AC19" i="47"/>
  <c r="CB30" i="53"/>
  <c r="P30" i="53"/>
  <c r="Q30" i="53" s="1"/>
  <c r="CD35" i="52"/>
  <c r="AR35" i="52"/>
  <c r="AS35" i="52" s="1"/>
  <c r="AR31" i="51"/>
  <c r="AS31" i="51" s="1"/>
  <c r="CD31" i="51"/>
  <c r="BE34" i="47"/>
  <c r="BI34" i="47"/>
  <c r="BS34" i="47" s="1"/>
  <c r="AG17" i="50"/>
  <c r="AC17" i="50"/>
  <c r="AD17" i="50" s="1"/>
  <c r="AE17" i="50" s="1"/>
  <c r="CC17" i="50"/>
  <c r="BW21" i="51"/>
  <c r="CB29" i="48"/>
  <c r="P29" i="48"/>
  <c r="Q29" i="48" s="1"/>
  <c r="AS34" i="52"/>
  <c r="BT34" i="52"/>
  <c r="BU34" i="52" s="1"/>
  <c r="CF34" i="52"/>
  <c r="BE34" i="50"/>
  <c r="BI34" i="50"/>
  <c r="BS34" i="50" s="1"/>
  <c r="AR21" i="52"/>
  <c r="AS21" i="52" s="1"/>
  <c r="P20" i="54"/>
  <c r="AE34" i="47"/>
  <c r="AG36" i="51"/>
  <c r="AC36" i="51"/>
  <c r="AC27" i="49"/>
  <c r="AG27" i="49"/>
  <c r="BI32" i="49"/>
  <c r="BS32" i="49" s="1"/>
  <c r="BE32" i="49"/>
  <c r="CD31" i="48"/>
  <c r="AR31" i="48"/>
  <c r="AS31" i="48" s="1"/>
  <c r="CD33" i="55"/>
  <c r="AR33" i="55"/>
  <c r="AS33" i="55" s="1"/>
  <c r="BG35" i="50"/>
  <c r="BY35" i="50" s="1"/>
  <c r="AG30" i="49"/>
  <c r="AC30" i="49"/>
  <c r="BI33" i="50"/>
  <c r="BS33" i="50" s="1"/>
  <c r="BE33" i="50"/>
  <c r="AS22" i="50"/>
  <c r="CD34" i="53"/>
  <c r="AR34" i="53"/>
  <c r="AG15" i="54"/>
  <c r="CC25" i="54"/>
  <c r="CC15" i="54"/>
  <c r="AC15" i="54"/>
  <c r="AG30" i="50"/>
  <c r="AC30" i="50"/>
  <c r="AR31" i="54"/>
  <c r="CD31" i="54"/>
  <c r="CD31" i="52"/>
  <c r="AR31" i="52"/>
  <c r="AS31" i="52" s="1"/>
  <c r="AG30" i="53"/>
  <c r="AC30" i="53"/>
  <c r="BI35" i="52"/>
  <c r="BS35" i="52" s="1"/>
  <c r="BE35" i="52"/>
  <c r="BI31" i="51"/>
  <c r="BS31" i="51" s="1"/>
  <c r="BE31" i="51"/>
  <c r="P20" i="55"/>
  <c r="Q20" i="55" s="1"/>
  <c r="AR34" i="47"/>
  <c r="AS34" i="47" s="1"/>
  <c r="CD34" i="47"/>
  <c r="P20" i="53"/>
  <c r="Q20" i="53" s="1"/>
  <c r="AS21" i="51"/>
  <c r="AG29" i="48"/>
  <c r="AC29" i="48"/>
  <c r="CE34" i="52"/>
  <c r="CG34" i="52" s="1"/>
  <c r="BF34" i="52"/>
  <c r="BG34" i="52" s="1"/>
  <c r="AG27" i="50"/>
  <c r="AC27" i="50"/>
  <c r="P19" i="54"/>
  <c r="Q19" i="54" s="1"/>
  <c r="P20" i="50"/>
  <c r="Q20" i="50" s="1"/>
  <c r="AG36" i="50"/>
  <c r="AC36" i="50"/>
  <c r="AC17" i="52"/>
  <c r="AD17" i="52" s="1"/>
  <c r="AE17" i="52" s="1"/>
  <c r="CC17" i="52"/>
  <c r="AG17" i="52"/>
  <c r="P16" i="53"/>
  <c r="CB27" i="49"/>
  <c r="P27" i="49"/>
  <c r="CB29" i="52"/>
  <c r="P29" i="52"/>
  <c r="Q29" i="52" s="1"/>
  <c r="BI31" i="48"/>
  <c r="BS31" i="48" s="1"/>
  <c r="BE31" i="48"/>
  <c r="CB30" i="54"/>
  <c r="P30" i="54"/>
  <c r="P19" i="49"/>
  <c r="Q19" i="49"/>
  <c r="AS33" i="53"/>
  <c r="BE32" i="50"/>
  <c r="BI32" i="50"/>
  <c r="BS32" i="50" s="1"/>
  <c r="P27" i="47"/>
  <c r="Q27" i="47" s="1"/>
  <c r="CB27" i="47"/>
  <c r="P24" i="55"/>
  <c r="Q24" i="55" s="1"/>
  <c r="AR32" i="48"/>
  <c r="AS32" i="48" s="1"/>
  <c r="CD32" i="48"/>
  <c r="AG23" i="49"/>
  <c r="CC23" i="49"/>
  <c r="AC23" i="49"/>
  <c r="AD23" i="49" s="1"/>
  <c r="AE23" i="49" s="1"/>
  <c r="P24" i="53"/>
  <c r="Q24" i="53" s="1"/>
  <c r="BE31" i="52"/>
  <c r="BI31" i="52"/>
  <c r="BS31" i="52" s="1"/>
  <c r="P15" i="51"/>
  <c r="O44" i="51"/>
  <c r="P17" i="47"/>
  <c r="Q17" i="47" s="1"/>
  <c r="AR34" i="51"/>
  <c r="AS34" i="51" s="1"/>
  <c r="CD34" i="51"/>
  <c r="AG20" i="55"/>
  <c r="AC20" i="55"/>
  <c r="CC20" i="55"/>
  <c r="AG20" i="53"/>
  <c r="AC20" i="53"/>
  <c r="CC20" i="53"/>
  <c r="P18" i="52"/>
  <c r="Q18" i="52" s="1"/>
  <c r="BF33" i="52"/>
  <c r="CE33" i="52"/>
  <c r="CG33" i="52" s="1"/>
  <c r="CC17" i="55"/>
  <c r="AG17" i="55"/>
  <c r="AC17" i="55"/>
  <c r="AD17" i="55" s="1"/>
  <c r="AE17" i="55" s="1"/>
  <c r="BT34" i="49"/>
  <c r="BU34" i="49" s="1"/>
  <c r="CF34" i="49"/>
  <c r="CB27" i="52"/>
  <c r="P27" i="52"/>
  <c r="Q27" i="52" s="1"/>
  <c r="AG16" i="53"/>
  <c r="AC16" i="53"/>
  <c r="AD16" i="53" s="1"/>
  <c r="AE16" i="53" s="1"/>
  <c r="CC16" i="53"/>
  <c r="CB28" i="50"/>
  <c r="P28" i="50"/>
  <c r="Q28" i="50" s="1"/>
  <c r="CC19" i="51"/>
  <c r="AC19" i="51"/>
  <c r="AG19" i="51"/>
  <c r="AG30" i="54"/>
  <c r="AC30" i="54"/>
  <c r="P17" i="48"/>
  <c r="AG19" i="49"/>
  <c r="CC19" i="49"/>
  <c r="AC19" i="49"/>
  <c r="AD19" i="49" s="1"/>
  <c r="AE19" i="49" s="1"/>
  <c r="P24" i="52"/>
  <c r="Q24" i="52" s="1"/>
  <c r="AR32" i="50"/>
  <c r="AS32" i="50" s="1"/>
  <c r="CD32" i="50"/>
  <c r="AC27" i="47"/>
  <c r="AG27" i="47"/>
  <c r="P19" i="48"/>
  <c r="Q19" i="48" s="1"/>
  <c r="AC19" i="52"/>
  <c r="AG19" i="52"/>
  <c r="CC19" i="52"/>
  <c r="BI32" i="48"/>
  <c r="BS32" i="48" s="1"/>
  <c r="BE32" i="48"/>
  <c r="AG17" i="47"/>
  <c r="AC17" i="47"/>
  <c r="AD17" i="47" s="1"/>
  <c r="AE17" i="47" s="1"/>
  <c r="CC17" i="47"/>
  <c r="BE34" i="51"/>
  <c r="BI34" i="51"/>
  <c r="BS34" i="51" s="1"/>
  <c r="AG15" i="47"/>
  <c r="AC15" i="47"/>
  <c r="CC15" i="47"/>
  <c r="CC25" i="47"/>
  <c r="AR22" i="55"/>
  <c r="AS22" i="55"/>
  <c r="CB27" i="55"/>
  <c r="P27" i="55"/>
  <c r="Q27" i="55" s="1"/>
  <c r="BT33" i="52"/>
  <c r="BU33" i="52" s="1"/>
  <c r="CF33" i="52"/>
  <c r="P18" i="51"/>
  <c r="AG16" i="55"/>
  <c r="CC16" i="55"/>
  <c r="AC16" i="55"/>
  <c r="BI32" i="55"/>
  <c r="BS32" i="55" s="1"/>
  <c r="BE32" i="55"/>
  <c r="P29" i="47"/>
  <c r="Q29" i="47" s="1"/>
  <c r="CB29" i="47"/>
  <c r="AG29" i="52"/>
  <c r="AC29" i="52"/>
  <c r="P19" i="55"/>
  <c r="AG29" i="47"/>
  <c r="AC29" i="47"/>
  <c r="CB28" i="55"/>
  <c r="P28" i="55"/>
  <c r="Q28" i="55" s="1"/>
  <c r="CE21" i="49"/>
  <c r="BI21" i="49"/>
  <c r="BE21" i="49"/>
  <c r="AG28" i="50"/>
  <c r="AC28" i="50"/>
  <c r="P18" i="48"/>
  <c r="Q18" i="48" s="1"/>
  <c r="BT33" i="53"/>
  <c r="BU33" i="53" s="1"/>
  <c r="CF33" i="53"/>
  <c r="AG17" i="48"/>
  <c r="CC17" i="48"/>
  <c r="AC17" i="48"/>
  <c r="AD17" i="48" s="1"/>
  <c r="AE17" i="48" s="1"/>
  <c r="P28" i="54"/>
  <c r="Q28" i="54" s="1"/>
  <c r="CB28" i="54"/>
  <c r="AG24" i="55"/>
  <c r="CC24" i="55"/>
  <c r="AC24" i="55"/>
  <c r="AD24" i="55" s="1"/>
  <c r="AE24" i="55" s="1"/>
  <c r="CC19" i="48"/>
  <c r="AC19" i="48"/>
  <c r="AD19" i="48" s="1"/>
  <c r="AE19" i="48" s="1"/>
  <c r="AG19" i="48"/>
  <c r="AR33" i="49"/>
  <c r="AS33" i="49" s="1"/>
  <c r="CD33" i="49"/>
  <c r="AG24" i="53"/>
  <c r="AC24" i="53"/>
  <c r="AD24" i="53" s="1"/>
  <c r="AE24" i="53" s="1"/>
  <c r="CC24" i="53"/>
  <c r="CC15" i="51"/>
  <c r="AC15" i="51"/>
  <c r="AG15" i="51"/>
  <c r="CC25" i="51"/>
  <c r="P29" i="55"/>
  <c r="Q29" i="55" s="1"/>
  <c r="CB29" i="55"/>
  <c r="CE22" i="55"/>
  <c r="BI22" i="55"/>
  <c r="BE22" i="55"/>
  <c r="AG18" i="52"/>
  <c r="CC18" i="52"/>
  <c r="AC18" i="52"/>
  <c r="CB28" i="49"/>
  <c r="P28" i="49"/>
  <c r="AG27" i="55"/>
  <c r="AC27" i="55"/>
  <c r="P28" i="51"/>
  <c r="Q28" i="51" s="1"/>
  <c r="CB28" i="51"/>
  <c r="AG18" i="51"/>
  <c r="CC18" i="51"/>
  <c r="AC18" i="51"/>
  <c r="AD18" i="51" s="1"/>
  <c r="AE18" i="51" s="1"/>
  <c r="AG18" i="49"/>
  <c r="CC18" i="49"/>
  <c r="AC18" i="49"/>
  <c r="P28" i="52"/>
  <c r="Q28" i="52" s="1"/>
  <c r="CB28" i="52"/>
  <c r="P27" i="50"/>
  <c r="Q27" i="50" s="1"/>
  <c r="CB27" i="50"/>
  <c r="AG28" i="55"/>
  <c r="AC28" i="55"/>
  <c r="AR21" i="49"/>
  <c r="AS21" i="49" s="1"/>
  <c r="BW31" i="47"/>
  <c r="CE33" i="53"/>
  <c r="CG33" i="53" s="1"/>
  <c r="BF33" i="53"/>
  <c r="BG33" i="53" s="1"/>
  <c r="P24" i="51"/>
  <c r="Q24" i="51" s="1"/>
  <c r="AG18" i="47"/>
  <c r="AC18" i="47"/>
  <c r="AD18" i="47" s="1"/>
  <c r="AE18" i="47" s="1"/>
  <c r="CC18" i="47"/>
  <c r="AG19" i="55"/>
  <c r="CC19" i="55"/>
  <c r="AC19" i="55"/>
  <c r="AD19" i="55" s="1"/>
  <c r="AE19" i="55" s="1"/>
  <c r="AG24" i="52"/>
  <c r="AC24" i="52"/>
  <c r="AD24" i="52" s="1"/>
  <c r="AE24" i="52" s="1"/>
  <c r="CC24" i="52"/>
  <c r="AC28" i="54"/>
  <c r="AG28" i="54"/>
  <c r="BW33" i="51"/>
  <c r="P17" i="55"/>
  <c r="Q17" i="55" s="1"/>
  <c r="P16" i="48"/>
  <c r="Q16" i="48" s="1"/>
  <c r="BI33" i="49"/>
  <c r="BS33" i="49" s="1"/>
  <c r="BE33" i="49"/>
  <c r="P23" i="52"/>
  <c r="Q23" i="52" s="1"/>
  <c r="CF21" i="47"/>
  <c r="CG21" i="47" s="1"/>
  <c r="BS21" i="47"/>
  <c r="P15" i="48"/>
  <c r="O44" i="48"/>
  <c r="AG29" i="55"/>
  <c r="AC29" i="55"/>
  <c r="P15" i="47"/>
  <c r="Q15" i="47" s="1"/>
  <c r="O44" i="47"/>
  <c r="AR34" i="48"/>
  <c r="AS34" i="48" s="1"/>
  <c r="CD34" i="48"/>
  <c r="P17" i="51"/>
  <c r="Q17" i="51"/>
  <c r="AG28" i="49"/>
  <c r="AC28" i="49"/>
  <c r="P23" i="50"/>
  <c r="Q23" i="50"/>
  <c r="AG28" i="51"/>
  <c r="AC28" i="51"/>
  <c r="BI32" i="53"/>
  <c r="BS32" i="53" s="1"/>
  <c r="BE32" i="53"/>
  <c r="AG28" i="52"/>
  <c r="AC28" i="52"/>
  <c r="AZ98" i="37"/>
  <c r="BS94" i="37"/>
  <c r="BS37" i="37"/>
  <c r="BU22" i="47"/>
  <c r="BY22" i="47" s="1"/>
  <c r="CC42" i="1"/>
  <c r="Z22" i="37"/>
  <c r="AB22" i="37" s="1"/>
  <c r="AC22" i="37" s="1"/>
  <c r="BT45" i="37"/>
  <c r="AC18" i="1"/>
  <c r="AD18" i="1" s="1"/>
  <c r="CC18" i="1"/>
  <c r="AC19" i="1"/>
  <c r="AD19" i="1" s="1"/>
  <c r="CC19" i="1"/>
  <c r="BE22" i="37"/>
  <c r="BM22" i="37" s="1"/>
  <c r="AM22" i="37"/>
  <c r="AO22" i="37" s="1"/>
  <c r="AP22" i="37" s="1"/>
  <c r="AC23" i="1"/>
  <c r="AD23" i="1" s="1"/>
  <c r="CC23" i="1"/>
  <c r="AC20" i="1"/>
  <c r="AD20" i="1" s="1"/>
  <c r="CC20" i="1"/>
  <c r="BU39" i="1"/>
  <c r="AC16" i="1"/>
  <c r="AD16" i="1" s="1"/>
  <c r="Z21" i="37"/>
  <c r="AB21" i="37" s="1"/>
  <c r="AC21" i="37" s="1"/>
  <c r="AM21" i="37"/>
  <c r="AO21" i="37" s="1"/>
  <c r="AP21" i="37" s="1"/>
  <c r="BE21" i="37"/>
  <c r="BR35" i="37"/>
  <c r="BT44" i="37"/>
  <c r="BT43" i="37"/>
  <c r="AG16" i="1"/>
  <c r="AG19" i="1"/>
  <c r="CC33" i="1"/>
  <c r="AE33" i="1"/>
  <c r="CC25" i="1"/>
  <c r="CB25" i="1"/>
  <c r="BI32" i="1"/>
  <c r="CB22" i="1"/>
  <c r="AE43" i="1"/>
  <c r="BE33" i="1"/>
  <c r="BF33" i="1" s="1"/>
  <c r="BG33" i="1" s="1"/>
  <c r="BE35" i="1"/>
  <c r="BF35" i="1" s="1"/>
  <c r="BE34" i="1"/>
  <c r="BF34" i="1" s="1"/>
  <c r="AQ15" i="1"/>
  <c r="AR15" i="1" s="1"/>
  <c r="AQ21" i="1"/>
  <c r="AR21" i="1" s="1"/>
  <c r="AQ22" i="1"/>
  <c r="AR22" i="1" s="1"/>
  <c r="CC41" i="1"/>
  <c r="AE40" i="1"/>
  <c r="AG36" i="1"/>
  <c r="AC36" i="1"/>
  <c r="AD36" i="1" s="1"/>
  <c r="AG30" i="1"/>
  <c r="AC30" i="1"/>
  <c r="AD30" i="1" s="1"/>
  <c r="AG29" i="1"/>
  <c r="AC29" i="1"/>
  <c r="AD29" i="1" s="1"/>
  <c r="AG20" i="1"/>
  <c r="CD20" i="1" s="1"/>
  <c r="AG27" i="1"/>
  <c r="AC27" i="1"/>
  <c r="AD27" i="1" s="1"/>
  <c r="AC17" i="1"/>
  <c r="AG28" i="1"/>
  <c r="AC28" i="1"/>
  <c r="AD28" i="1" s="1"/>
  <c r="AC24" i="1"/>
  <c r="AD24" i="1" s="1"/>
  <c r="M43" i="1"/>
  <c r="O43" i="1" s="1"/>
  <c r="O24" i="1"/>
  <c r="P24" i="1" s="1"/>
  <c r="Q24" i="1" s="1"/>
  <c r="M31" i="1"/>
  <c r="O31" i="1" s="1"/>
  <c r="AG17" i="1"/>
  <c r="CD17" i="1" s="1"/>
  <c r="AG23" i="1"/>
  <c r="CD23" i="1" s="1"/>
  <c r="AG24" i="1"/>
  <c r="P23" i="37"/>
  <c r="BS36" i="37"/>
  <c r="AE23" i="37"/>
  <c r="AG18" i="1"/>
  <c r="Z23" i="37"/>
  <c r="AB23" i="37" s="1"/>
  <c r="AC23" i="37" s="1"/>
  <c r="BS38" i="37"/>
  <c r="BT36" i="37"/>
  <c r="O31" i="37"/>
  <c r="P31" i="37" s="1"/>
  <c r="O34" i="37"/>
  <c r="P34" i="37" s="1"/>
  <c r="AC38" i="37"/>
  <c r="BT38" i="37" s="1"/>
  <c r="AE34" i="37"/>
  <c r="Z34" i="37"/>
  <c r="O33" i="37"/>
  <c r="P33" i="37" s="1"/>
  <c r="BS39" i="37"/>
  <c r="AE40" i="37"/>
  <c r="Z40" i="37"/>
  <c r="AE33" i="37"/>
  <c r="Z33" i="37"/>
  <c r="P37" i="37"/>
  <c r="BT37" i="37" s="1"/>
  <c r="O32" i="37"/>
  <c r="P32" i="37" s="1"/>
  <c r="O40" i="37"/>
  <c r="AE32" i="37"/>
  <c r="Z32" i="37"/>
  <c r="AE31" i="37"/>
  <c r="Z31" i="37"/>
  <c r="O24" i="37"/>
  <c r="O28" i="37"/>
  <c r="P28" i="37" s="1"/>
  <c r="AE20" i="37"/>
  <c r="Z20" i="37"/>
  <c r="AB20" i="37" s="1"/>
  <c r="AC20" i="37" s="1"/>
  <c r="AE28" i="37"/>
  <c r="Z28" i="37"/>
  <c r="AB28" i="37" s="1"/>
  <c r="O27" i="37"/>
  <c r="P27" i="37" s="1"/>
  <c r="AE24" i="37"/>
  <c r="Z24" i="37"/>
  <c r="AE27" i="37"/>
  <c r="Z27" i="37"/>
  <c r="AR19" i="37"/>
  <c r="AM19" i="37"/>
  <c r="AB19" i="37"/>
  <c r="AP35" i="37"/>
  <c r="BO26" i="37"/>
  <c r="BP26" i="37" s="1"/>
  <c r="BM25" i="37"/>
  <c r="BR25" i="37" s="1"/>
  <c r="BC39" i="37"/>
  <c r="BT39" i="37" s="1"/>
  <c r="BB35" i="37"/>
  <c r="BC35" i="37" s="1"/>
  <c r="BO35" i="37"/>
  <c r="BP35" i="37" s="1"/>
  <c r="P26" i="37"/>
  <c r="O21" i="37"/>
  <c r="P22" i="37"/>
  <c r="BB21" i="37"/>
  <c r="BC21" i="37" s="1"/>
  <c r="BR26" i="37"/>
  <c r="BM93" i="37"/>
  <c r="BM98" i="37" s="1"/>
  <c r="BB22" i="37"/>
  <c r="BC22" i="37" s="1"/>
  <c r="BS93" i="37"/>
  <c r="BB25" i="37"/>
  <c r="BU40" i="1"/>
  <c r="CF41" i="1"/>
  <c r="CF42" i="1"/>
  <c r="CF43" i="1"/>
  <c r="CD33" i="1"/>
  <c r="AS33" i="1"/>
  <c r="CE32" i="1"/>
  <c r="BG32" i="1"/>
  <c r="CD35" i="1"/>
  <c r="AS35" i="1"/>
  <c r="CC34" i="1"/>
  <c r="AE34" i="1"/>
  <c r="CE31" i="1"/>
  <c r="BG31" i="1"/>
  <c r="CD34" i="1"/>
  <c r="AS34" i="1"/>
  <c r="CD32" i="1"/>
  <c r="AS32" i="1"/>
  <c r="CB32" i="1"/>
  <c r="Q28" i="1"/>
  <c r="CB28" i="1"/>
  <c r="AS39" i="1"/>
  <c r="CD39" i="1"/>
  <c r="Q27" i="1"/>
  <c r="CB27" i="1"/>
  <c r="CC39" i="1"/>
  <c r="CB35" i="1"/>
  <c r="BG41" i="1"/>
  <c r="CE41" i="1"/>
  <c r="AS41" i="1"/>
  <c r="CD41" i="1"/>
  <c r="AS40" i="1"/>
  <c r="CD40" i="1"/>
  <c r="AE31" i="1"/>
  <c r="CC31" i="1"/>
  <c r="Q36" i="1"/>
  <c r="CB36" i="1"/>
  <c r="AS43" i="1"/>
  <c r="CD43" i="1"/>
  <c r="BG42" i="1"/>
  <c r="CE42" i="1"/>
  <c r="BI33" i="1"/>
  <c r="AS31" i="1"/>
  <c r="CD31" i="1"/>
  <c r="BG40" i="1"/>
  <c r="CE40" i="1"/>
  <c r="AE32" i="1"/>
  <c r="CC32" i="1"/>
  <c r="CB33" i="1"/>
  <c r="Q39" i="1"/>
  <c r="CB39" i="1"/>
  <c r="BG43" i="1"/>
  <c r="CE43" i="1"/>
  <c r="Q42" i="1"/>
  <c r="CB42" i="1"/>
  <c r="BG39" i="1"/>
  <c r="CE39" i="1"/>
  <c r="AE35" i="1"/>
  <c r="CC35" i="1"/>
  <c r="Q40" i="1"/>
  <c r="CB40" i="1"/>
  <c r="Q41" i="1"/>
  <c r="CB41" i="1"/>
  <c r="AS42" i="1"/>
  <c r="CD42" i="1"/>
  <c r="Q29" i="1"/>
  <c r="CB29" i="1"/>
  <c r="CB34" i="1"/>
  <c r="AU15" i="1"/>
  <c r="P30" i="1"/>
  <c r="BT31" i="1"/>
  <c r="AU21" i="1"/>
  <c r="CE21" i="1" s="1"/>
  <c r="AE22" i="1"/>
  <c r="AE21" i="1"/>
  <c r="AU22" i="1"/>
  <c r="CE22" i="1" s="1"/>
  <c r="BI34" i="1"/>
  <c r="BI35" i="1"/>
  <c r="BS35" i="1" s="1"/>
  <c r="BW39" i="1"/>
  <c r="BW42" i="1"/>
  <c r="BW41" i="1"/>
  <c r="BW40" i="1"/>
  <c r="CE74" i="1"/>
  <c r="CC74" i="1"/>
  <c r="CE73" i="1"/>
  <c r="CD72" i="1"/>
  <c r="CC72" i="1"/>
  <c r="CC71" i="1"/>
  <c r="CD70" i="1"/>
  <c r="BY33" i="51" l="1"/>
  <c r="BX21" i="51"/>
  <c r="BY21" i="51"/>
  <c r="BW32" i="52"/>
  <c r="CG35" i="51"/>
  <c r="CG34" i="49"/>
  <c r="BW31" i="52"/>
  <c r="BW34" i="55"/>
  <c r="BW34" i="53"/>
  <c r="BY21" i="53"/>
  <c r="BY34" i="49"/>
  <c r="BX33" i="51"/>
  <c r="BX22" i="50"/>
  <c r="BW35" i="52"/>
  <c r="BY22" i="50"/>
  <c r="BW35" i="53"/>
  <c r="BW21" i="53"/>
  <c r="BX34" i="52"/>
  <c r="BX21" i="53"/>
  <c r="BY35" i="51"/>
  <c r="BX33" i="52"/>
  <c r="BY32" i="54"/>
  <c r="BG33" i="52"/>
  <c r="BY33" i="52" s="1"/>
  <c r="Q44" i="52"/>
  <c r="AU27" i="48"/>
  <c r="AQ27" i="48"/>
  <c r="AU28" i="51"/>
  <c r="AQ28" i="51"/>
  <c r="BW21" i="47"/>
  <c r="BT21" i="47"/>
  <c r="AD28" i="55"/>
  <c r="AE28" i="55" s="1"/>
  <c r="CC28" i="55"/>
  <c r="AD29" i="52"/>
  <c r="AE29" i="52" s="1"/>
  <c r="CC29" i="52"/>
  <c r="AU17" i="52"/>
  <c r="CD17" i="52"/>
  <c r="AQ17" i="52"/>
  <c r="AR17" i="52" s="1"/>
  <c r="AS17" i="52" s="1"/>
  <c r="CC30" i="53"/>
  <c r="AD30" i="53"/>
  <c r="AE30" i="53" s="1"/>
  <c r="CF32" i="49"/>
  <c r="BT32" i="49"/>
  <c r="BU32" i="49" s="1"/>
  <c r="CF34" i="50"/>
  <c r="BT34" i="50"/>
  <c r="BU34" i="50" s="1"/>
  <c r="AU17" i="50"/>
  <c r="AQ17" i="50"/>
  <c r="AR17" i="50" s="1"/>
  <c r="AS17" i="50" s="1"/>
  <c r="CD17" i="50"/>
  <c r="BW31" i="54"/>
  <c r="CE31" i="54"/>
  <c r="CG31" i="54" s="1"/>
  <c r="BF31" i="54"/>
  <c r="AD24" i="50"/>
  <c r="AE24" i="50" s="1"/>
  <c r="CF31" i="49"/>
  <c r="BT31" i="49"/>
  <c r="BU31" i="49" s="1"/>
  <c r="AS33" i="48"/>
  <c r="AQ18" i="53"/>
  <c r="AR18" i="53" s="1"/>
  <c r="AS18" i="53" s="1"/>
  <c r="CD18" i="53"/>
  <c r="AU18" i="53"/>
  <c r="AD30" i="47"/>
  <c r="AE30" i="47" s="1"/>
  <c r="CC30" i="47"/>
  <c r="AQ15" i="50"/>
  <c r="CD15" i="50"/>
  <c r="AU15" i="50"/>
  <c r="CD25" i="50"/>
  <c r="CE33" i="47"/>
  <c r="CG33" i="47" s="1"/>
  <c r="BF33" i="47"/>
  <c r="BG33" i="47" s="1"/>
  <c r="CF32" i="47"/>
  <c r="BT32" i="47"/>
  <c r="BU32" i="47" s="1"/>
  <c r="CF21" i="50"/>
  <c r="CG21" i="50" s="1"/>
  <c r="BS21" i="50"/>
  <c r="AU17" i="47"/>
  <c r="CD17" i="47"/>
  <c r="AQ17" i="47"/>
  <c r="AR17" i="47" s="1"/>
  <c r="AS17" i="47" s="1"/>
  <c r="BF34" i="50"/>
  <c r="BG34" i="50" s="1"/>
  <c r="CE34" i="50"/>
  <c r="CG34" i="50" s="1"/>
  <c r="BW34" i="50"/>
  <c r="CF34" i="47"/>
  <c r="BT34" i="47"/>
  <c r="BU34" i="47" s="1"/>
  <c r="CF31" i="54"/>
  <c r="BT31" i="54"/>
  <c r="BU31" i="54" s="1"/>
  <c r="BF34" i="48"/>
  <c r="BG34" i="48" s="1"/>
  <c r="CE34" i="48"/>
  <c r="BW34" i="48"/>
  <c r="AU24" i="50"/>
  <c r="CD24" i="50"/>
  <c r="AQ24" i="50"/>
  <c r="AR24" i="50" s="1"/>
  <c r="AS24" i="50" s="1"/>
  <c r="BT33" i="54"/>
  <c r="BU33" i="54" s="1"/>
  <c r="CF33" i="54"/>
  <c r="AU16" i="50"/>
  <c r="AQ16" i="50"/>
  <c r="AR16" i="50" s="1"/>
  <c r="CD16" i="50"/>
  <c r="AD36" i="48"/>
  <c r="AE36" i="48" s="1"/>
  <c r="CC36" i="48"/>
  <c r="Q18" i="53"/>
  <c r="AU30" i="47"/>
  <c r="AQ30" i="47"/>
  <c r="AD30" i="55"/>
  <c r="AE30" i="55" s="1"/>
  <c r="CC30" i="55"/>
  <c r="BW31" i="53"/>
  <c r="CE31" i="53"/>
  <c r="BF31" i="53"/>
  <c r="BG31" i="53" s="1"/>
  <c r="CE32" i="47"/>
  <c r="CG32" i="47" s="1"/>
  <c r="BF32" i="47"/>
  <c r="BG32" i="47" s="1"/>
  <c r="CB44" i="50"/>
  <c r="CB46" i="50" s="1"/>
  <c r="CB88" i="50" s="1"/>
  <c r="P44" i="50"/>
  <c r="AU15" i="53"/>
  <c r="AQ15" i="53"/>
  <c r="CD15" i="53"/>
  <c r="CD25" i="53"/>
  <c r="BX34" i="50"/>
  <c r="AU18" i="51"/>
  <c r="AQ18" i="51"/>
  <c r="AR18" i="51" s="1"/>
  <c r="AS18" i="51" s="1"/>
  <c r="CD18" i="51"/>
  <c r="BW31" i="49"/>
  <c r="BF31" i="49"/>
  <c r="CE31" i="49"/>
  <c r="BG31" i="49"/>
  <c r="AU24" i="52"/>
  <c r="CD24" i="52"/>
  <c r="AQ24" i="52"/>
  <c r="AR24" i="52" s="1"/>
  <c r="AS24" i="52" s="1"/>
  <c r="AD28" i="50"/>
  <c r="AE28" i="50" s="1"/>
  <c r="CC28" i="50"/>
  <c r="BF31" i="48"/>
  <c r="CE31" i="48"/>
  <c r="AQ29" i="48"/>
  <c r="AU29" i="48"/>
  <c r="AD27" i="49"/>
  <c r="AE27" i="49" s="1"/>
  <c r="CC27" i="49"/>
  <c r="BF34" i="47"/>
  <c r="CE34" i="47"/>
  <c r="Q23" i="49"/>
  <c r="AS33" i="50"/>
  <c r="BT34" i="48"/>
  <c r="BU34" i="48" s="1"/>
  <c r="CF34" i="48"/>
  <c r="CE33" i="54"/>
  <c r="CG33" i="54" s="1"/>
  <c r="BF33" i="54"/>
  <c r="BG33" i="54" s="1"/>
  <c r="BW33" i="54"/>
  <c r="AQ36" i="48"/>
  <c r="AU36" i="48"/>
  <c r="AD36" i="47"/>
  <c r="CC36" i="47"/>
  <c r="AE36" i="47"/>
  <c r="AD36" i="54"/>
  <c r="AE36" i="54" s="1"/>
  <c r="CC36" i="54"/>
  <c r="AU30" i="55"/>
  <c r="AQ30" i="55"/>
  <c r="BT31" i="53"/>
  <c r="BU31" i="53" s="1"/>
  <c r="CF31" i="53"/>
  <c r="CG31" i="53" s="1"/>
  <c r="AD30" i="48"/>
  <c r="AE30" i="48" s="1"/>
  <c r="CC30" i="48"/>
  <c r="AQ19" i="53"/>
  <c r="CD19" i="53"/>
  <c r="AU19" i="53"/>
  <c r="P44" i="53"/>
  <c r="CB44" i="53"/>
  <c r="CB46" i="53" s="1"/>
  <c r="CB88" i="53" s="1"/>
  <c r="AU19" i="48"/>
  <c r="CD19" i="48"/>
  <c r="AQ19" i="48"/>
  <c r="AR19" i="48" s="1"/>
  <c r="AS19" i="48" s="1"/>
  <c r="AU29" i="49"/>
  <c r="AQ29" i="49"/>
  <c r="BT31" i="48"/>
  <c r="BU31" i="48" s="1"/>
  <c r="CF31" i="48"/>
  <c r="CC36" i="50"/>
  <c r="AD36" i="50"/>
  <c r="AE36" i="50" s="1"/>
  <c r="CE33" i="50"/>
  <c r="BF33" i="50"/>
  <c r="BG33" i="50" s="1"/>
  <c r="AD28" i="47"/>
  <c r="AE28" i="47" s="1"/>
  <c r="CC28" i="47"/>
  <c r="CD17" i="49"/>
  <c r="AU17" i="49"/>
  <c r="AQ17" i="49"/>
  <c r="AQ36" i="47"/>
  <c r="AU36" i="47"/>
  <c r="AU36" i="54"/>
  <c r="AQ36" i="54"/>
  <c r="BF21" i="55"/>
  <c r="BG21" i="55" s="1"/>
  <c r="BF22" i="48"/>
  <c r="BG22" i="48" s="1"/>
  <c r="AQ30" i="48"/>
  <c r="AU30" i="48"/>
  <c r="Q15" i="49"/>
  <c r="CB44" i="49"/>
  <c r="CB46" i="49" s="1"/>
  <c r="CB88" i="49" s="1"/>
  <c r="P44" i="49"/>
  <c r="AU23" i="50"/>
  <c r="AQ23" i="50"/>
  <c r="AR23" i="50" s="1"/>
  <c r="AS23" i="50" s="1"/>
  <c r="CD23" i="50"/>
  <c r="AQ23" i="52"/>
  <c r="AU23" i="52"/>
  <c r="CD23" i="52"/>
  <c r="AS32" i="53"/>
  <c r="BY32" i="53" s="1"/>
  <c r="BX32" i="54"/>
  <c r="AU28" i="49"/>
  <c r="AQ28" i="49"/>
  <c r="AU19" i="55"/>
  <c r="AQ19" i="55"/>
  <c r="AR19" i="55" s="1"/>
  <c r="AS19" i="55" s="1"/>
  <c r="CD19" i="55"/>
  <c r="CC27" i="55"/>
  <c r="AD27" i="55"/>
  <c r="AE27" i="55" s="1"/>
  <c r="AU24" i="55"/>
  <c r="CD24" i="55"/>
  <c r="AQ24" i="55"/>
  <c r="BF21" i="49"/>
  <c r="BT32" i="48"/>
  <c r="BU32" i="48" s="1"/>
  <c r="CF32" i="48"/>
  <c r="AU36" i="50"/>
  <c r="AQ36" i="50"/>
  <c r="BT33" i="50"/>
  <c r="BU33" i="50" s="1"/>
  <c r="CF33" i="50"/>
  <c r="AD36" i="51"/>
  <c r="AE36" i="51" s="1"/>
  <c r="CC36" i="51"/>
  <c r="AU28" i="47"/>
  <c r="AQ28" i="47"/>
  <c r="AD15" i="55"/>
  <c r="AC44" i="55"/>
  <c r="AD28" i="48"/>
  <c r="CC28" i="48"/>
  <c r="AE28" i="48"/>
  <c r="AD29" i="51"/>
  <c r="AE29" i="51" s="1"/>
  <c r="CC29" i="51"/>
  <c r="AQ19" i="50"/>
  <c r="CD19" i="50"/>
  <c r="AU19" i="50"/>
  <c r="Q16" i="54"/>
  <c r="BS21" i="55"/>
  <c r="BW21" i="55" s="1"/>
  <c r="CF21" i="55"/>
  <c r="CG21" i="55" s="1"/>
  <c r="CF22" i="48"/>
  <c r="CG22" i="48" s="1"/>
  <c r="BS22" i="48"/>
  <c r="BF21" i="52"/>
  <c r="BG21" i="52" s="1"/>
  <c r="AD29" i="54"/>
  <c r="AE29" i="54" s="1"/>
  <c r="CC29" i="54"/>
  <c r="AU23" i="53"/>
  <c r="AQ23" i="53"/>
  <c r="AR23" i="53" s="1"/>
  <c r="AS23" i="53" s="1"/>
  <c r="CD23" i="53"/>
  <c r="Q15" i="48"/>
  <c r="CB44" i="48"/>
  <c r="CB46" i="48" s="1"/>
  <c r="CB88" i="48" s="1"/>
  <c r="P44" i="48"/>
  <c r="AU20" i="49"/>
  <c r="AQ20" i="49"/>
  <c r="AR20" i="49" s="1"/>
  <c r="AS20" i="49" s="1"/>
  <c r="CD20" i="49"/>
  <c r="CE35" i="53"/>
  <c r="CG35" i="53" s="1"/>
  <c r="BF35" i="53"/>
  <c r="BG35" i="53" s="1"/>
  <c r="AU16" i="53"/>
  <c r="CD16" i="53"/>
  <c r="AQ16" i="53"/>
  <c r="Q15" i="51"/>
  <c r="P44" i="51"/>
  <c r="CB44" i="51"/>
  <c r="CB46" i="51" s="1"/>
  <c r="CB88" i="51" s="1"/>
  <c r="CC30" i="49"/>
  <c r="AD30" i="49"/>
  <c r="AE30" i="49" s="1"/>
  <c r="AU36" i="51"/>
  <c r="AQ36" i="51"/>
  <c r="AQ28" i="48"/>
  <c r="AU28" i="48"/>
  <c r="CC27" i="54"/>
  <c r="AD27" i="54"/>
  <c r="AE27" i="54" s="1"/>
  <c r="AU29" i="51"/>
  <c r="AQ29" i="51"/>
  <c r="BX34" i="49"/>
  <c r="CF21" i="54"/>
  <c r="CG21" i="54" s="1"/>
  <c r="BS21" i="54"/>
  <c r="CD25" i="52"/>
  <c r="AQ15" i="52"/>
  <c r="CD15" i="52"/>
  <c r="AU15" i="52"/>
  <c r="AU29" i="54"/>
  <c r="AQ29" i="54"/>
  <c r="AD29" i="53"/>
  <c r="AE29" i="53" s="1"/>
  <c r="CC29" i="53"/>
  <c r="AD23" i="51"/>
  <c r="AE23" i="51" s="1"/>
  <c r="AU24" i="51"/>
  <c r="AQ24" i="51"/>
  <c r="AR24" i="51" s="1"/>
  <c r="AS24" i="51" s="1"/>
  <c r="CD24" i="51"/>
  <c r="BW34" i="47"/>
  <c r="AD15" i="50"/>
  <c r="AC44" i="50"/>
  <c r="AU27" i="49"/>
  <c r="AQ27" i="49"/>
  <c r="BF32" i="48"/>
  <c r="BG32" i="48" s="1"/>
  <c r="CE32" i="48"/>
  <c r="CG32" i="48" s="1"/>
  <c r="AQ27" i="55"/>
  <c r="AU27" i="55"/>
  <c r="BT32" i="50"/>
  <c r="CF32" i="50"/>
  <c r="CG32" i="50" s="1"/>
  <c r="BU32" i="50"/>
  <c r="BY34" i="52"/>
  <c r="AD28" i="53"/>
  <c r="AE28" i="53" s="1"/>
  <c r="CC28" i="53"/>
  <c r="BT33" i="48"/>
  <c r="BU33" i="48" s="1"/>
  <c r="CF33" i="48"/>
  <c r="AU27" i="54"/>
  <c r="AQ27" i="54"/>
  <c r="BS21" i="52"/>
  <c r="BW21" i="52" s="1"/>
  <c r="CF21" i="52"/>
  <c r="CG21" i="52" s="1"/>
  <c r="AU29" i="53"/>
  <c r="AQ29" i="53"/>
  <c r="CC30" i="51"/>
  <c r="AD30" i="51"/>
  <c r="AE30" i="51" s="1"/>
  <c r="AU17" i="51"/>
  <c r="AQ17" i="51"/>
  <c r="AR17" i="51" s="1"/>
  <c r="AS17" i="51" s="1"/>
  <c r="CD17" i="51"/>
  <c r="AQ24" i="54"/>
  <c r="AU24" i="54"/>
  <c r="CD24" i="54"/>
  <c r="AE18" i="50"/>
  <c r="Q28" i="49"/>
  <c r="CF32" i="55"/>
  <c r="BT32" i="55"/>
  <c r="BU32" i="55" s="1"/>
  <c r="AD19" i="52"/>
  <c r="AE19" i="52" s="1"/>
  <c r="CE31" i="52"/>
  <c r="BF31" i="52"/>
  <c r="BG31" i="52" s="1"/>
  <c r="CE32" i="50"/>
  <c r="BF32" i="50"/>
  <c r="BG32" i="50" s="1"/>
  <c r="BW32" i="50"/>
  <c r="AS31" i="54"/>
  <c r="AQ28" i="53"/>
  <c r="AU28" i="53"/>
  <c r="CF35" i="54"/>
  <c r="CG35" i="54" s="1"/>
  <c r="BT35" i="54"/>
  <c r="BU35" i="54" s="1"/>
  <c r="CE33" i="48"/>
  <c r="BF33" i="48"/>
  <c r="BX33" i="48" s="1"/>
  <c r="AU15" i="48"/>
  <c r="CD25" i="48"/>
  <c r="AQ15" i="48"/>
  <c r="CD15" i="48"/>
  <c r="Q27" i="48"/>
  <c r="CE31" i="55"/>
  <c r="BF31" i="55"/>
  <c r="BG31" i="55" s="1"/>
  <c r="AQ27" i="53"/>
  <c r="AU27" i="53"/>
  <c r="CE35" i="48"/>
  <c r="BF35" i="48"/>
  <c r="BW34" i="54"/>
  <c r="CE34" i="54"/>
  <c r="CG34" i="54" s="1"/>
  <c r="BF34" i="54"/>
  <c r="BG34" i="54" s="1"/>
  <c r="Q23" i="48"/>
  <c r="AU30" i="51"/>
  <c r="AQ30" i="51"/>
  <c r="BW22" i="52"/>
  <c r="BX21" i="48"/>
  <c r="AD28" i="51"/>
  <c r="AE28" i="51" s="1"/>
  <c r="CC28" i="51"/>
  <c r="BF32" i="49"/>
  <c r="BG32" i="49" s="1"/>
  <c r="CE32" i="49"/>
  <c r="CG32" i="49" s="1"/>
  <c r="AD23" i="54"/>
  <c r="AE23" i="54"/>
  <c r="AU23" i="48"/>
  <c r="AQ23" i="48"/>
  <c r="AR23" i="48" s="1"/>
  <c r="AS23" i="48" s="1"/>
  <c r="CD23" i="48"/>
  <c r="CF21" i="49"/>
  <c r="CG21" i="49" s="1"/>
  <c r="BS21" i="49"/>
  <c r="BT21" i="49" s="1"/>
  <c r="BU21" i="49" s="1"/>
  <c r="BT31" i="52"/>
  <c r="BU31" i="52" s="1"/>
  <c r="CF31" i="52"/>
  <c r="Q30" i="49"/>
  <c r="AU15" i="55"/>
  <c r="AQ15" i="55"/>
  <c r="CD15" i="55"/>
  <c r="CD25" i="55"/>
  <c r="AD27" i="53"/>
  <c r="AE27" i="53" s="1"/>
  <c r="CC27" i="53"/>
  <c r="CF35" i="48"/>
  <c r="BT35" i="48"/>
  <c r="BU35" i="48" s="1"/>
  <c r="AD15" i="52"/>
  <c r="AE15" i="52" s="1"/>
  <c r="AC44" i="52"/>
  <c r="AU23" i="51"/>
  <c r="CD23" i="51"/>
  <c r="AQ23" i="51"/>
  <c r="AR23" i="51" s="1"/>
  <c r="AS23" i="51" s="1"/>
  <c r="CD18" i="47"/>
  <c r="AU18" i="47"/>
  <c r="AQ18" i="47"/>
  <c r="AR18" i="47" s="1"/>
  <c r="Q17" i="48"/>
  <c r="AD20" i="53"/>
  <c r="AE20" i="53" s="1"/>
  <c r="BW22" i="50"/>
  <c r="CC30" i="50"/>
  <c r="AD30" i="50"/>
  <c r="AE30" i="50" s="1"/>
  <c r="BW33" i="55"/>
  <c r="CE33" i="55"/>
  <c r="BF33" i="55"/>
  <c r="BG33" i="55" s="1"/>
  <c r="AD27" i="52"/>
  <c r="AE27" i="52" s="1"/>
  <c r="CC27" i="52"/>
  <c r="AD23" i="47"/>
  <c r="BF35" i="55"/>
  <c r="BG35" i="55" s="1"/>
  <c r="CE35" i="55"/>
  <c r="BF35" i="54"/>
  <c r="CE35" i="54"/>
  <c r="BF34" i="55"/>
  <c r="BG34" i="55" s="1"/>
  <c r="CE34" i="55"/>
  <c r="AD15" i="48"/>
  <c r="AE15" i="48" s="1"/>
  <c r="AC44" i="48"/>
  <c r="AU18" i="55"/>
  <c r="CD18" i="55"/>
  <c r="AQ18" i="55"/>
  <c r="BT31" i="55"/>
  <c r="BU31" i="55" s="1"/>
  <c r="CF31" i="55"/>
  <c r="CF34" i="54"/>
  <c r="BT34" i="54"/>
  <c r="BU34" i="54" s="1"/>
  <c r="AS22" i="51"/>
  <c r="AD36" i="55"/>
  <c r="AE36" i="55" s="1"/>
  <c r="CC36" i="55"/>
  <c r="AS32" i="47"/>
  <c r="CD18" i="50"/>
  <c r="AQ18" i="50"/>
  <c r="AR18" i="50" s="1"/>
  <c r="AS18" i="50" s="1"/>
  <c r="AU18" i="50"/>
  <c r="CD16" i="49"/>
  <c r="AU16" i="49"/>
  <c r="AQ16" i="49"/>
  <c r="CC29" i="50"/>
  <c r="AD29" i="50"/>
  <c r="AE29" i="50" s="1"/>
  <c r="Q29" i="50"/>
  <c r="CC29" i="48"/>
  <c r="AD29" i="48"/>
  <c r="AE29" i="48" s="1"/>
  <c r="CE33" i="49"/>
  <c r="BF33" i="49"/>
  <c r="BG33" i="49" s="1"/>
  <c r="BW33" i="49"/>
  <c r="AD15" i="51"/>
  <c r="AC44" i="51"/>
  <c r="BF32" i="55"/>
  <c r="BG32" i="55" s="1"/>
  <c r="CE32" i="55"/>
  <c r="CG32" i="55" s="1"/>
  <c r="AQ19" i="52"/>
  <c r="AR19" i="52" s="1"/>
  <c r="AS19" i="52" s="1"/>
  <c r="CD19" i="52"/>
  <c r="AU19" i="52"/>
  <c r="AU30" i="49"/>
  <c r="AQ30" i="49"/>
  <c r="AD18" i="52"/>
  <c r="AE18" i="52" s="1"/>
  <c r="CC30" i="54"/>
  <c r="AD30" i="54"/>
  <c r="AE30" i="54" s="1"/>
  <c r="CD20" i="53"/>
  <c r="AU20" i="53"/>
  <c r="AQ20" i="53"/>
  <c r="BX33" i="53"/>
  <c r="Q27" i="49"/>
  <c r="AU30" i="50"/>
  <c r="AQ30" i="50"/>
  <c r="CF33" i="55"/>
  <c r="BT33" i="55"/>
  <c r="BU33" i="55" s="1"/>
  <c r="AU27" i="52"/>
  <c r="AQ27" i="52"/>
  <c r="AQ23" i="47"/>
  <c r="AR23" i="47" s="1"/>
  <c r="AS23" i="47" s="1"/>
  <c r="CD23" i="47"/>
  <c r="AU23" i="47"/>
  <c r="CF35" i="55"/>
  <c r="BT35" i="55"/>
  <c r="BU35" i="55" s="1"/>
  <c r="AD16" i="51"/>
  <c r="AE16" i="51"/>
  <c r="BT34" i="55"/>
  <c r="BU34" i="55" s="1"/>
  <c r="CF34" i="55"/>
  <c r="CD18" i="54"/>
  <c r="AU18" i="54"/>
  <c r="AQ18" i="54"/>
  <c r="AU23" i="55"/>
  <c r="AQ23" i="55"/>
  <c r="AR23" i="55" s="1"/>
  <c r="AS23" i="55" s="1"/>
  <c r="CD23" i="55"/>
  <c r="BT35" i="47"/>
  <c r="BU35" i="47" s="1"/>
  <c r="CF35" i="47"/>
  <c r="AU36" i="55"/>
  <c r="AQ36" i="55"/>
  <c r="AD20" i="48"/>
  <c r="AE20" i="48" s="1"/>
  <c r="CE31" i="50"/>
  <c r="BF31" i="50"/>
  <c r="BG31" i="50"/>
  <c r="AQ29" i="50"/>
  <c r="AU29" i="50"/>
  <c r="BW31" i="55"/>
  <c r="BT32" i="53"/>
  <c r="BU32" i="53" s="1"/>
  <c r="CF32" i="53"/>
  <c r="AD15" i="53"/>
  <c r="AC44" i="53"/>
  <c r="CC28" i="49"/>
  <c r="AD28" i="49"/>
  <c r="AE28" i="49" s="1"/>
  <c r="AU28" i="50"/>
  <c r="AQ28" i="50"/>
  <c r="AU15" i="51"/>
  <c r="CD15" i="51"/>
  <c r="AQ15" i="51"/>
  <c r="CD25" i="51"/>
  <c r="BT33" i="49"/>
  <c r="BU33" i="49" s="1"/>
  <c r="CF33" i="49"/>
  <c r="BW32" i="55"/>
  <c r="P44" i="47"/>
  <c r="CB44" i="47"/>
  <c r="AC44" i="49"/>
  <c r="AD18" i="49"/>
  <c r="AE18" i="49" s="1"/>
  <c r="AU24" i="53"/>
  <c r="CD24" i="53"/>
  <c r="AQ24" i="53"/>
  <c r="AD16" i="55"/>
  <c r="AE16" i="55" s="1"/>
  <c r="AU30" i="54"/>
  <c r="AQ30" i="54"/>
  <c r="BY33" i="53"/>
  <c r="AD27" i="50"/>
  <c r="CC27" i="50"/>
  <c r="AE27" i="50"/>
  <c r="AC44" i="54"/>
  <c r="AD15" i="54"/>
  <c r="AE15" i="54" s="1"/>
  <c r="AD36" i="53"/>
  <c r="AE36" i="53" s="1"/>
  <c r="CC36" i="53"/>
  <c r="CE32" i="52"/>
  <c r="CG32" i="52" s="1"/>
  <c r="BF32" i="52"/>
  <c r="BG32" i="52" s="1"/>
  <c r="BF22" i="49"/>
  <c r="BG22" i="49" s="1"/>
  <c r="AD16" i="48"/>
  <c r="AE16" i="48" s="1"/>
  <c r="BT35" i="49"/>
  <c r="BU35" i="49" s="1"/>
  <c r="CF35" i="49"/>
  <c r="CD24" i="48"/>
  <c r="AU24" i="48"/>
  <c r="AQ24" i="48"/>
  <c r="CE35" i="47"/>
  <c r="BF35" i="47"/>
  <c r="BG35" i="47"/>
  <c r="BW35" i="47"/>
  <c r="AU24" i="47"/>
  <c r="AQ24" i="47"/>
  <c r="CD24" i="47"/>
  <c r="BT31" i="50"/>
  <c r="BU31" i="50" s="1"/>
  <c r="CF31" i="50"/>
  <c r="AE15" i="49"/>
  <c r="AU19" i="54"/>
  <c r="CD19" i="54"/>
  <c r="AQ19" i="54"/>
  <c r="BX22" i="52"/>
  <c r="CF35" i="52"/>
  <c r="BT35" i="52"/>
  <c r="BU35" i="52" s="1"/>
  <c r="AU18" i="48"/>
  <c r="CD18" i="48"/>
  <c r="AQ18" i="48"/>
  <c r="AU28" i="55"/>
  <c r="AQ28" i="55"/>
  <c r="AQ29" i="52"/>
  <c r="AU29" i="52"/>
  <c r="AD28" i="52"/>
  <c r="AE28" i="52" s="1"/>
  <c r="CC28" i="52"/>
  <c r="Q44" i="47"/>
  <c r="AU18" i="52"/>
  <c r="CD18" i="52"/>
  <c r="AQ18" i="52"/>
  <c r="AU17" i="48"/>
  <c r="AQ17" i="48"/>
  <c r="CD17" i="48"/>
  <c r="AD29" i="47"/>
  <c r="AE29" i="47" s="1"/>
  <c r="CC29" i="47"/>
  <c r="AD15" i="47"/>
  <c r="AC44" i="47"/>
  <c r="AQ27" i="47"/>
  <c r="AU27" i="47"/>
  <c r="AQ19" i="51"/>
  <c r="AU19" i="51"/>
  <c r="CD19" i="51"/>
  <c r="AD20" i="55"/>
  <c r="AE20" i="55" s="1"/>
  <c r="Q16" i="53"/>
  <c r="AQ27" i="50"/>
  <c r="AU27" i="50"/>
  <c r="Q20" i="54"/>
  <c r="AU36" i="53"/>
  <c r="AQ36" i="53"/>
  <c r="CF32" i="52"/>
  <c r="BT32" i="52"/>
  <c r="BU32" i="52" s="1"/>
  <c r="CD17" i="53"/>
  <c r="AU17" i="53"/>
  <c r="AQ17" i="53"/>
  <c r="AR17" i="53" s="1"/>
  <c r="AS17" i="53" s="1"/>
  <c r="AU16" i="51"/>
  <c r="AQ16" i="51"/>
  <c r="AR16" i="51" s="1"/>
  <c r="AS16" i="51" s="1"/>
  <c r="CD16" i="51"/>
  <c r="CF22" i="49"/>
  <c r="CG22" i="49" s="1"/>
  <c r="BS22" i="49"/>
  <c r="BF35" i="49"/>
  <c r="BG35" i="49"/>
  <c r="BY35" i="49" s="1"/>
  <c r="CE35" i="49"/>
  <c r="CG35" i="49" s="1"/>
  <c r="BW35" i="49"/>
  <c r="AD16" i="54"/>
  <c r="AE16" i="54"/>
  <c r="AU27" i="51"/>
  <c r="AQ27" i="51"/>
  <c r="AU20" i="54"/>
  <c r="AQ20" i="54"/>
  <c r="CD20" i="54"/>
  <c r="AD20" i="52"/>
  <c r="CD20" i="48"/>
  <c r="AQ20" i="48"/>
  <c r="AU20" i="48"/>
  <c r="CB44" i="52"/>
  <c r="CB46" i="52" s="1"/>
  <c r="CB88" i="52" s="1"/>
  <c r="P44" i="52"/>
  <c r="AU24" i="49"/>
  <c r="CD24" i="49"/>
  <c r="AQ24" i="49"/>
  <c r="AR24" i="49" s="1"/>
  <c r="AS24" i="49" s="1"/>
  <c r="AS33" i="47"/>
  <c r="AQ17" i="54"/>
  <c r="AR17" i="54" s="1"/>
  <c r="AS17" i="54" s="1"/>
  <c r="AU17" i="54"/>
  <c r="CD17" i="54"/>
  <c r="AD16" i="47"/>
  <c r="BY22" i="52"/>
  <c r="BW32" i="48"/>
  <c r="AQ30" i="53"/>
  <c r="AU30" i="53"/>
  <c r="AU28" i="52"/>
  <c r="AQ28" i="52"/>
  <c r="AD29" i="55"/>
  <c r="AE29" i="55" s="1"/>
  <c r="CC29" i="55"/>
  <c r="AQ18" i="49"/>
  <c r="AR18" i="49" s="1"/>
  <c r="AS18" i="49" s="1"/>
  <c r="CD18" i="49"/>
  <c r="AU18" i="49"/>
  <c r="BF22" i="55"/>
  <c r="BG22" i="55" s="1"/>
  <c r="AU29" i="47"/>
  <c r="AQ29" i="47"/>
  <c r="AU16" i="55"/>
  <c r="AQ16" i="55"/>
  <c r="CD16" i="55"/>
  <c r="CD25" i="47"/>
  <c r="AU15" i="47"/>
  <c r="AQ15" i="47"/>
  <c r="CD15" i="47"/>
  <c r="CC27" i="47"/>
  <c r="AD27" i="47"/>
  <c r="AE27" i="47" s="1"/>
  <c r="AD19" i="51"/>
  <c r="AU20" i="55"/>
  <c r="CD20" i="55"/>
  <c r="AQ20" i="55"/>
  <c r="AU23" i="49"/>
  <c r="AQ23" i="49"/>
  <c r="AR23" i="49" s="1"/>
  <c r="AS23" i="49" s="1"/>
  <c r="CD23" i="49"/>
  <c r="CE31" i="51"/>
  <c r="BF31" i="51"/>
  <c r="BG31" i="51" s="1"/>
  <c r="BW31" i="48"/>
  <c r="P44" i="54"/>
  <c r="CB44" i="54"/>
  <c r="CB46" i="54" s="1"/>
  <c r="CB88" i="54" s="1"/>
  <c r="AU16" i="52"/>
  <c r="AQ16" i="52"/>
  <c r="AR16" i="52" s="1"/>
  <c r="AS16" i="52" s="1"/>
  <c r="CD16" i="52"/>
  <c r="AU16" i="48"/>
  <c r="AQ16" i="48"/>
  <c r="CD16" i="48"/>
  <c r="AU16" i="54"/>
  <c r="CD16" i="54"/>
  <c r="AQ16" i="54"/>
  <c r="AD27" i="51"/>
  <c r="AE27" i="51"/>
  <c r="CC27" i="51"/>
  <c r="Q36" i="48"/>
  <c r="BF22" i="54"/>
  <c r="BG22" i="54" s="1"/>
  <c r="AU15" i="49"/>
  <c r="CD15" i="49"/>
  <c r="AQ15" i="49"/>
  <c r="CD25" i="49"/>
  <c r="BF32" i="51"/>
  <c r="CE32" i="51"/>
  <c r="AU16" i="47"/>
  <c r="AQ16" i="47"/>
  <c r="AR16" i="47" s="1"/>
  <c r="AS16" i="47" s="1"/>
  <c r="CD16" i="47"/>
  <c r="CF31" i="47"/>
  <c r="BT31" i="47"/>
  <c r="BU31" i="47" s="1"/>
  <c r="Q17" i="54"/>
  <c r="BW33" i="48"/>
  <c r="CF33" i="47"/>
  <c r="BT33" i="47"/>
  <c r="BU33" i="47" s="1"/>
  <c r="AU19" i="49"/>
  <c r="CD19" i="49"/>
  <c r="AQ19" i="49"/>
  <c r="AR19" i="49" s="1"/>
  <c r="AS19" i="49" s="1"/>
  <c r="BW32" i="53"/>
  <c r="BF32" i="53"/>
  <c r="BG32" i="53" s="1"/>
  <c r="CE32" i="53"/>
  <c r="AU29" i="55"/>
  <c r="AQ29" i="55"/>
  <c r="AQ28" i="54"/>
  <c r="AU28" i="54"/>
  <c r="CF22" i="55"/>
  <c r="CG22" i="55" s="1"/>
  <c r="BS22" i="55"/>
  <c r="Q19" i="55"/>
  <c r="CF34" i="51"/>
  <c r="BT34" i="51"/>
  <c r="BU34" i="51" s="1"/>
  <c r="Q23" i="55"/>
  <c r="BW31" i="51"/>
  <c r="CF31" i="51"/>
  <c r="BT31" i="51"/>
  <c r="BU31" i="51" s="1"/>
  <c r="AQ15" i="54"/>
  <c r="AU15" i="54"/>
  <c r="CD15" i="54"/>
  <c r="CD25" i="54"/>
  <c r="AD19" i="47"/>
  <c r="AE19" i="47" s="1"/>
  <c r="BT34" i="53"/>
  <c r="BU34" i="53" s="1"/>
  <c r="CF34" i="53"/>
  <c r="BW32" i="49"/>
  <c r="AS33" i="54"/>
  <c r="BX33" i="54"/>
  <c r="CF22" i="51"/>
  <c r="CG22" i="51" s="1"/>
  <c r="BS22" i="51"/>
  <c r="CC36" i="49"/>
  <c r="AD36" i="49"/>
  <c r="AE36" i="49" s="1"/>
  <c r="P44" i="55"/>
  <c r="CB44" i="55"/>
  <c r="Q15" i="55"/>
  <c r="BS22" i="53"/>
  <c r="BW22" i="53" s="1"/>
  <c r="CF22" i="53"/>
  <c r="CG22" i="53" s="1"/>
  <c r="AU20" i="52"/>
  <c r="AQ20" i="52"/>
  <c r="AR20" i="52" s="1"/>
  <c r="AS20" i="52" s="1"/>
  <c r="CD20" i="52"/>
  <c r="AD30" i="52"/>
  <c r="CC30" i="52"/>
  <c r="AE30" i="52"/>
  <c r="AQ20" i="50"/>
  <c r="CD20" i="50"/>
  <c r="AU20" i="50"/>
  <c r="AQ36" i="52"/>
  <c r="AU36" i="52"/>
  <c r="BT32" i="51"/>
  <c r="BU32" i="51" s="1"/>
  <c r="CF32" i="51"/>
  <c r="CE31" i="47"/>
  <c r="BF31" i="47"/>
  <c r="BG31" i="47" s="1"/>
  <c r="AD18" i="48"/>
  <c r="AE18" i="48" s="1"/>
  <c r="BW35" i="55"/>
  <c r="AD28" i="54"/>
  <c r="AE28" i="54" s="1"/>
  <c r="CC28" i="54"/>
  <c r="Q18" i="51"/>
  <c r="BF34" i="51"/>
  <c r="BG34" i="51" s="1"/>
  <c r="CE34" i="51"/>
  <c r="BW34" i="51"/>
  <c r="CD17" i="55"/>
  <c r="AQ17" i="55"/>
  <c r="AU17" i="55"/>
  <c r="Q30" i="54"/>
  <c r="CE35" i="52"/>
  <c r="BF35" i="52"/>
  <c r="BG35" i="52" s="1"/>
  <c r="AS34" i="53"/>
  <c r="CD19" i="47"/>
  <c r="AU19" i="47"/>
  <c r="AQ19" i="47"/>
  <c r="AR19" i="47" s="1"/>
  <c r="AS19" i="47" s="1"/>
  <c r="BF34" i="53"/>
  <c r="CE34" i="53"/>
  <c r="CG34" i="53" s="1"/>
  <c r="AS32" i="49"/>
  <c r="AU23" i="54"/>
  <c r="AQ23" i="54"/>
  <c r="AR23" i="54" s="1"/>
  <c r="AS23" i="54" s="1"/>
  <c r="CD23" i="54"/>
  <c r="AU20" i="47"/>
  <c r="AQ20" i="47"/>
  <c r="AR20" i="47" s="1"/>
  <c r="AS20" i="47" s="1"/>
  <c r="CD20" i="47"/>
  <c r="AD20" i="49"/>
  <c r="AE20" i="49" s="1"/>
  <c r="AD27" i="48"/>
  <c r="AE27" i="48" s="1"/>
  <c r="CC27" i="48"/>
  <c r="AQ36" i="49"/>
  <c r="AU36" i="49"/>
  <c r="CF22" i="54"/>
  <c r="CG22" i="54" s="1"/>
  <c r="BS22" i="54"/>
  <c r="BX35" i="51"/>
  <c r="CC29" i="49"/>
  <c r="AD29" i="49"/>
  <c r="AE29" i="49" s="1"/>
  <c r="CF35" i="53"/>
  <c r="BT35" i="53"/>
  <c r="BU35" i="53" s="1"/>
  <c r="AS31" i="47"/>
  <c r="AU30" i="52"/>
  <c r="AQ30" i="52"/>
  <c r="Q36" i="55"/>
  <c r="AD36" i="52"/>
  <c r="AE36" i="52" s="1"/>
  <c r="CC36" i="52"/>
  <c r="AU20" i="51"/>
  <c r="AQ20" i="51"/>
  <c r="CD20" i="51"/>
  <c r="Q20" i="51"/>
  <c r="BS98" i="37"/>
  <c r="AE16" i="1"/>
  <c r="AQ24" i="1"/>
  <c r="AR24" i="1" s="1"/>
  <c r="CD24" i="1"/>
  <c r="AQ19" i="1"/>
  <c r="AR19" i="1" s="1"/>
  <c r="CD19" i="1"/>
  <c r="AE20" i="1"/>
  <c r="AQ16" i="1"/>
  <c r="AR16" i="1" s="1"/>
  <c r="CD16" i="1"/>
  <c r="AU18" i="1"/>
  <c r="CE18" i="1" s="1"/>
  <c r="CD18" i="1"/>
  <c r="BM21" i="37"/>
  <c r="BR21" i="37" s="1"/>
  <c r="AU16" i="1"/>
  <c r="AU19" i="1"/>
  <c r="CE19" i="1" s="1"/>
  <c r="CD25" i="1"/>
  <c r="CE35" i="1"/>
  <c r="BS32" i="1"/>
  <c r="BS33" i="1"/>
  <c r="BT33" i="1" s="1"/>
  <c r="BU33" i="1" s="1"/>
  <c r="BS34" i="1"/>
  <c r="BW34" i="1" s="1"/>
  <c r="CE34" i="1"/>
  <c r="BE15" i="1"/>
  <c r="BF15" i="1" s="1"/>
  <c r="CE15" i="1"/>
  <c r="CE33" i="1"/>
  <c r="BE22" i="1"/>
  <c r="BF22" i="1" s="1"/>
  <c r="BE21" i="1"/>
  <c r="BF21" i="1" s="1"/>
  <c r="AU30" i="1"/>
  <c r="BE30" i="1" s="1"/>
  <c r="AQ30" i="1"/>
  <c r="AR30" i="1" s="1"/>
  <c r="AQ23" i="1"/>
  <c r="AR23" i="1" s="1"/>
  <c r="AS23" i="1" s="1"/>
  <c r="AU27" i="1"/>
  <c r="AQ27" i="1"/>
  <c r="AQ20" i="1"/>
  <c r="AR20" i="1" s="1"/>
  <c r="AU36" i="1"/>
  <c r="BE36" i="1" s="1"/>
  <c r="AQ36" i="1"/>
  <c r="AR36" i="1" s="1"/>
  <c r="CC36" i="1"/>
  <c r="AQ17" i="1"/>
  <c r="AR17" i="1" s="1"/>
  <c r="AQ18" i="1"/>
  <c r="AR18" i="1" s="1"/>
  <c r="AE30" i="1"/>
  <c r="CC28" i="1"/>
  <c r="AU28" i="1"/>
  <c r="AQ28" i="1"/>
  <c r="CC30" i="1"/>
  <c r="AE28" i="1"/>
  <c r="AE36" i="1"/>
  <c r="AU29" i="1"/>
  <c r="BE29" i="1" s="1"/>
  <c r="AQ29" i="1"/>
  <c r="AR29" i="1" s="1"/>
  <c r="AD17" i="1"/>
  <c r="AE17" i="1" s="1"/>
  <c r="AU20" i="1"/>
  <c r="CE20" i="1" s="1"/>
  <c r="CC27" i="1"/>
  <c r="AE27" i="1"/>
  <c r="AE29" i="1"/>
  <c r="CC29" i="1"/>
  <c r="P31" i="1"/>
  <c r="Q31" i="1" s="1"/>
  <c r="CB31" i="1"/>
  <c r="Q43" i="1"/>
  <c r="BY43" i="1" s="1"/>
  <c r="CB43" i="1"/>
  <c r="CG43" i="1" s="1"/>
  <c r="BW43" i="1"/>
  <c r="AU17" i="1"/>
  <c r="CE17" i="1" s="1"/>
  <c r="AE23" i="1"/>
  <c r="AC44" i="1"/>
  <c r="AE18" i="1"/>
  <c r="AU24" i="1"/>
  <c r="CE24" i="1" s="1"/>
  <c r="AU23" i="1"/>
  <c r="CE23" i="1" s="1"/>
  <c r="AM23" i="37"/>
  <c r="AO23" i="37" s="1"/>
  <c r="AP23" i="37" s="1"/>
  <c r="AR23" i="37"/>
  <c r="BT35" i="37"/>
  <c r="AR33" i="37"/>
  <c r="AM33" i="37"/>
  <c r="AB31" i="37"/>
  <c r="AM31" i="37"/>
  <c r="AR31" i="37"/>
  <c r="AB34" i="37"/>
  <c r="AC34" i="37" s="1"/>
  <c r="AB40" i="37"/>
  <c r="AC40" i="37" s="1"/>
  <c r="AR34" i="37"/>
  <c r="AM34" i="37"/>
  <c r="AR40" i="37"/>
  <c r="AM40" i="37"/>
  <c r="P40" i="37"/>
  <c r="AB32" i="37"/>
  <c r="AC32" i="37" s="1"/>
  <c r="AB33" i="37"/>
  <c r="AC33" i="37" s="1"/>
  <c r="AR32" i="37"/>
  <c r="AM32" i="37"/>
  <c r="BS26" i="37"/>
  <c r="AC28" i="37"/>
  <c r="AB24" i="37"/>
  <c r="AC24" i="37" s="1"/>
  <c r="AR24" i="37"/>
  <c r="AM24" i="37"/>
  <c r="AO24" i="37" s="1"/>
  <c r="AP24" i="37" s="1"/>
  <c r="AM20" i="37"/>
  <c r="AR20" i="37"/>
  <c r="AR28" i="37"/>
  <c r="AM28" i="37"/>
  <c r="AO28" i="37" s="1"/>
  <c r="AP28" i="37" s="1"/>
  <c r="AB27" i="37"/>
  <c r="AM27" i="37"/>
  <c r="AR27" i="37"/>
  <c r="P24" i="37"/>
  <c r="AC19" i="37"/>
  <c r="AO19" i="37"/>
  <c r="AP19" i="37" s="1"/>
  <c r="BE19" i="37"/>
  <c r="AZ19" i="37"/>
  <c r="BO25" i="37"/>
  <c r="BS25" i="37" s="1"/>
  <c r="BS35" i="37"/>
  <c r="P21" i="37"/>
  <c r="BT26" i="37"/>
  <c r="BO22" i="37"/>
  <c r="BP22" i="37" s="1"/>
  <c r="BT22" i="37" s="1"/>
  <c r="BR22" i="37"/>
  <c r="BC25" i="37"/>
  <c r="CG42" i="1"/>
  <c r="CG41" i="1"/>
  <c r="CG40" i="1"/>
  <c r="CG39" i="1"/>
  <c r="BY42" i="1"/>
  <c r="AE15" i="1"/>
  <c r="BY39" i="1"/>
  <c r="BY40" i="1"/>
  <c r="BY41" i="1"/>
  <c r="Q34" i="1"/>
  <c r="AS21" i="1"/>
  <c r="Q33" i="1"/>
  <c r="CF31" i="1"/>
  <c r="CB30" i="1"/>
  <c r="BW31" i="1"/>
  <c r="Q35" i="1"/>
  <c r="Q32" i="1"/>
  <c r="AS15" i="1"/>
  <c r="AE24" i="1"/>
  <c r="BI15" i="1"/>
  <c r="O44" i="1"/>
  <c r="M48" i="37" s="1"/>
  <c r="BT35" i="1"/>
  <c r="BI22" i="1"/>
  <c r="CF22" i="1" s="1"/>
  <c r="BI21" i="1"/>
  <c r="CF21" i="1" s="1"/>
  <c r="AE19" i="1"/>
  <c r="BG35" i="1"/>
  <c r="BG34" i="1"/>
  <c r="CB73" i="1"/>
  <c r="CG73" i="1" s="1"/>
  <c r="AQ86" i="1"/>
  <c r="CB72" i="1"/>
  <c r="CG72" i="1" s="1"/>
  <c r="CB71" i="1"/>
  <c r="CG71" i="1" s="1"/>
  <c r="BX34" i="53" l="1"/>
  <c r="BX31" i="48"/>
  <c r="BX35" i="49"/>
  <c r="BY32" i="52"/>
  <c r="AE44" i="48"/>
  <c r="BY31" i="49"/>
  <c r="BX35" i="55"/>
  <c r="BX32" i="47"/>
  <c r="Z48" i="37"/>
  <c r="BX32" i="49"/>
  <c r="CG34" i="51"/>
  <c r="BY32" i="47"/>
  <c r="CG31" i="55"/>
  <c r="BY34" i="50"/>
  <c r="CG31" i="47"/>
  <c r="CG35" i="48"/>
  <c r="CG35" i="47"/>
  <c r="CG34" i="55"/>
  <c r="BG34" i="53"/>
  <c r="CG33" i="49"/>
  <c r="BY33" i="50"/>
  <c r="CG35" i="52"/>
  <c r="CG33" i="55"/>
  <c r="CG32" i="51"/>
  <c r="CG33" i="48"/>
  <c r="CG34" i="47"/>
  <c r="BX31" i="49"/>
  <c r="CC44" i="49"/>
  <c r="CC46" i="49" s="1"/>
  <c r="CC88" i="49" s="1"/>
  <c r="BX31" i="54"/>
  <c r="Q44" i="53"/>
  <c r="O88" i="53" s="1"/>
  <c r="BY34" i="48"/>
  <c r="BG31" i="54"/>
  <c r="BY31" i="54" s="1"/>
  <c r="BY34" i="51"/>
  <c r="BY32" i="55"/>
  <c r="BY34" i="53"/>
  <c r="BY35" i="47"/>
  <c r="BX33" i="47"/>
  <c r="BY34" i="55"/>
  <c r="BY31" i="55"/>
  <c r="BY31" i="53"/>
  <c r="BY33" i="47"/>
  <c r="BY33" i="55"/>
  <c r="BW21" i="49"/>
  <c r="BX32" i="55"/>
  <c r="BX31" i="47"/>
  <c r="BX35" i="48"/>
  <c r="Q44" i="48"/>
  <c r="O96" i="48" s="1"/>
  <c r="O97" i="48" s="1"/>
  <c r="CB97" i="48" s="1"/>
  <c r="CB98" i="48" s="1"/>
  <c r="BX35" i="52"/>
  <c r="BX32" i="50"/>
  <c r="BX32" i="53"/>
  <c r="BY33" i="49"/>
  <c r="BX32" i="48"/>
  <c r="BY35" i="55"/>
  <c r="BY35" i="52"/>
  <c r="BX31" i="55"/>
  <c r="BX32" i="52"/>
  <c r="BY31" i="51"/>
  <c r="AE44" i="54"/>
  <c r="AC96" i="48"/>
  <c r="AC97" i="48" s="1"/>
  <c r="CC97" i="48" s="1"/>
  <c r="AC88" i="48"/>
  <c r="BY31" i="52"/>
  <c r="Q44" i="55"/>
  <c r="AR28" i="54"/>
  <c r="AS28" i="54" s="1"/>
  <c r="CD28" i="54"/>
  <c r="BW28" i="54"/>
  <c r="CE25" i="52"/>
  <c r="BI15" i="52"/>
  <c r="BE15" i="52"/>
  <c r="CE15" i="52"/>
  <c r="AR17" i="49"/>
  <c r="AS17" i="49" s="1"/>
  <c r="CC44" i="47"/>
  <c r="CC46" i="47" s="1"/>
  <c r="CC88" i="47" s="1"/>
  <c r="AD44" i="47"/>
  <c r="CE15" i="51"/>
  <c r="BI15" i="51"/>
  <c r="BE15" i="51"/>
  <c r="BF15" i="51" s="1"/>
  <c r="CE25" i="51"/>
  <c r="BY31" i="50"/>
  <c r="CE18" i="50"/>
  <c r="BI18" i="50"/>
  <c r="BE18" i="50"/>
  <c r="AD44" i="52"/>
  <c r="CC44" i="52"/>
  <c r="BE27" i="53"/>
  <c r="BW27" i="53" s="1"/>
  <c r="BI27" i="53"/>
  <c r="BS27" i="53" s="1"/>
  <c r="BI28" i="53"/>
  <c r="BS28" i="53" s="1"/>
  <c r="BE28" i="53"/>
  <c r="BI16" i="53"/>
  <c r="CE16" i="53"/>
  <c r="BE16" i="53"/>
  <c r="BF16" i="53" s="1"/>
  <c r="BG16" i="53" s="1"/>
  <c r="BI36" i="50"/>
  <c r="BS36" i="50" s="1"/>
  <c r="BE36" i="50"/>
  <c r="BI30" i="48"/>
  <c r="BS30" i="48" s="1"/>
  <c r="BE30" i="48"/>
  <c r="BE17" i="49"/>
  <c r="BI17" i="49"/>
  <c r="CE17" i="49"/>
  <c r="BE29" i="49"/>
  <c r="BI29" i="49"/>
  <c r="BS29" i="49" s="1"/>
  <c r="BW29" i="49" s="1"/>
  <c r="AR30" i="47"/>
  <c r="AS30" i="47" s="1"/>
  <c r="CD30" i="47"/>
  <c r="CE15" i="50"/>
  <c r="BE15" i="50"/>
  <c r="BI15" i="50"/>
  <c r="CE25" i="50"/>
  <c r="CD28" i="51"/>
  <c r="AR28" i="51"/>
  <c r="CB46" i="47"/>
  <c r="CB88" i="47" s="1"/>
  <c r="CD30" i="52"/>
  <c r="AR30" i="52"/>
  <c r="BI20" i="50"/>
  <c r="CE20" i="50"/>
  <c r="BE20" i="50"/>
  <c r="BE15" i="54"/>
  <c r="CE25" i="54"/>
  <c r="CE15" i="54"/>
  <c r="BI15" i="54"/>
  <c r="BE29" i="55"/>
  <c r="BI29" i="55"/>
  <c r="BS29" i="55" s="1"/>
  <c r="AE15" i="47"/>
  <c r="CD29" i="52"/>
  <c r="AR29" i="52"/>
  <c r="AS29" i="52" s="1"/>
  <c r="AR28" i="50"/>
  <c r="CD28" i="50"/>
  <c r="BX31" i="50"/>
  <c r="CE18" i="55"/>
  <c r="BI18" i="55"/>
  <c r="BE18" i="55"/>
  <c r="BF18" i="55" s="1"/>
  <c r="BG18" i="55" s="1"/>
  <c r="BX33" i="55"/>
  <c r="AR27" i="53"/>
  <c r="AS27" i="53" s="1"/>
  <c r="CD27" i="53"/>
  <c r="CD28" i="53"/>
  <c r="AR28" i="53"/>
  <c r="AS28" i="53" s="1"/>
  <c r="AR15" i="52"/>
  <c r="AS15" i="52" s="1"/>
  <c r="AQ44" i="52"/>
  <c r="CE19" i="55"/>
  <c r="BI19" i="55"/>
  <c r="BE19" i="55"/>
  <c r="BF19" i="55" s="1"/>
  <c r="CD30" i="48"/>
  <c r="AR30" i="48"/>
  <c r="AS30" i="48" s="1"/>
  <c r="BX34" i="48"/>
  <c r="BE30" i="47"/>
  <c r="BI30" i="47"/>
  <c r="BS30" i="47" s="1"/>
  <c r="BI24" i="50"/>
  <c r="BE24" i="50"/>
  <c r="CE24" i="50"/>
  <c r="BI28" i="51"/>
  <c r="BS28" i="51" s="1"/>
  <c r="BE28" i="51"/>
  <c r="BW28" i="51" s="1"/>
  <c r="O88" i="52"/>
  <c r="O96" i="52"/>
  <c r="O97" i="52" s="1"/>
  <c r="CB97" i="52" s="1"/>
  <c r="CB98" i="52" s="1"/>
  <c r="BY32" i="49"/>
  <c r="BI28" i="54"/>
  <c r="BS28" i="54" s="1"/>
  <c r="BE28" i="54"/>
  <c r="AR18" i="55"/>
  <c r="AS18" i="55" s="1"/>
  <c r="CD29" i="55"/>
  <c r="AR29" i="55"/>
  <c r="AS29" i="55" s="1"/>
  <c r="AE20" i="52"/>
  <c r="AE44" i="52" s="1"/>
  <c r="BI29" i="52"/>
  <c r="BS29" i="52" s="1"/>
  <c r="BE29" i="52"/>
  <c r="AR24" i="53"/>
  <c r="AS24" i="53"/>
  <c r="BI30" i="52"/>
  <c r="BS30" i="52" s="1"/>
  <c r="BE30" i="52"/>
  <c r="AR15" i="54"/>
  <c r="AS15" i="54" s="1"/>
  <c r="AQ44" i="54"/>
  <c r="AR28" i="55"/>
  <c r="AS28" i="55" s="1"/>
  <c r="CD28" i="55"/>
  <c r="AD44" i="49"/>
  <c r="CE24" i="53"/>
  <c r="BE24" i="53"/>
  <c r="BI24" i="53"/>
  <c r="BI28" i="50"/>
  <c r="BS28" i="50" s="1"/>
  <c r="BE28" i="50"/>
  <c r="CG31" i="50"/>
  <c r="AR30" i="50"/>
  <c r="AS30" i="50" s="1"/>
  <c r="CD30" i="50"/>
  <c r="BW30" i="50"/>
  <c r="AR30" i="49"/>
  <c r="CD30" i="49"/>
  <c r="BI17" i="51"/>
  <c r="BE17" i="51"/>
  <c r="BF17" i="51" s="1"/>
  <c r="BG17" i="51" s="1"/>
  <c r="CE17" i="51"/>
  <c r="AE15" i="50"/>
  <c r="AD44" i="50"/>
  <c r="CC44" i="50"/>
  <c r="CC46" i="50" s="1"/>
  <c r="CC88" i="50" s="1"/>
  <c r="AR28" i="49"/>
  <c r="CD28" i="49"/>
  <c r="CD30" i="55"/>
  <c r="AR30" i="55"/>
  <c r="AS30" i="55" s="1"/>
  <c r="AR15" i="53"/>
  <c r="AQ44" i="53"/>
  <c r="AQ44" i="50"/>
  <c r="AR15" i="50"/>
  <c r="AS15" i="50" s="1"/>
  <c r="CE17" i="52"/>
  <c r="BI17" i="52"/>
  <c r="BE17" i="52"/>
  <c r="CD27" i="48"/>
  <c r="AR27" i="48"/>
  <c r="AS27" i="48" s="1"/>
  <c r="Q44" i="54"/>
  <c r="BE19" i="47"/>
  <c r="BI19" i="47"/>
  <c r="CE19" i="47"/>
  <c r="AR20" i="50"/>
  <c r="CE17" i="54"/>
  <c r="BE17" i="54"/>
  <c r="BI17" i="54"/>
  <c r="BT22" i="49"/>
  <c r="BX22" i="49" s="1"/>
  <c r="BU22" i="49"/>
  <c r="BY22" i="49" s="1"/>
  <c r="BW22" i="49"/>
  <c r="BE27" i="50"/>
  <c r="BI27" i="50"/>
  <c r="BS27" i="50" s="1"/>
  <c r="BI28" i="55"/>
  <c r="BS28" i="55" s="1"/>
  <c r="BE28" i="55"/>
  <c r="AE44" i="49"/>
  <c r="CC44" i="54"/>
  <c r="AD44" i="54"/>
  <c r="BE30" i="50"/>
  <c r="BI30" i="50"/>
  <c r="BS30" i="50" s="1"/>
  <c r="BE30" i="49"/>
  <c r="BI30" i="49"/>
  <c r="BS30" i="49" s="1"/>
  <c r="CD30" i="51"/>
  <c r="AR30" i="51"/>
  <c r="AS30" i="51" s="1"/>
  <c r="BX31" i="51"/>
  <c r="BY35" i="53"/>
  <c r="BI28" i="49"/>
  <c r="BS28" i="49" s="1"/>
  <c r="BE28" i="49"/>
  <c r="BE19" i="48"/>
  <c r="CE19" i="48"/>
  <c r="BI19" i="48"/>
  <c r="BI30" i="55"/>
  <c r="BS30" i="55" s="1"/>
  <c r="BE30" i="55"/>
  <c r="CE15" i="53"/>
  <c r="BI15" i="53"/>
  <c r="BE15" i="53"/>
  <c r="BE17" i="47"/>
  <c r="CE17" i="47"/>
  <c r="BI17" i="47"/>
  <c r="BI27" i="48"/>
  <c r="BS27" i="48" s="1"/>
  <c r="BE27" i="48"/>
  <c r="BI19" i="54"/>
  <c r="BE19" i="54"/>
  <c r="CE19" i="54"/>
  <c r="CD28" i="48"/>
  <c r="AR28" i="48"/>
  <c r="AS28" i="48" s="1"/>
  <c r="BI23" i="53"/>
  <c r="BE23" i="53"/>
  <c r="CE23" i="53"/>
  <c r="AR36" i="49"/>
  <c r="AS36" i="49" s="1"/>
  <c r="CD36" i="49"/>
  <c r="CD36" i="52"/>
  <c r="AR36" i="52"/>
  <c r="AS36" i="52"/>
  <c r="BY31" i="47"/>
  <c r="CG31" i="51"/>
  <c r="BI16" i="47"/>
  <c r="BE16" i="47"/>
  <c r="CE16" i="47"/>
  <c r="AR15" i="47"/>
  <c r="AS15" i="47" s="1"/>
  <c r="AQ44" i="47"/>
  <c r="AR28" i="52"/>
  <c r="CD28" i="52"/>
  <c r="AR20" i="54"/>
  <c r="AR27" i="50"/>
  <c r="AS27" i="50" s="1"/>
  <c r="CD27" i="50"/>
  <c r="AR18" i="48"/>
  <c r="AS18" i="48" s="1"/>
  <c r="BI19" i="52"/>
  <c r="CE19" i="52"/>
  <c r="BE19" i="52"/>
  <c r="BF19" i="52" s="1"/>
  <c r="BG19" i="52" s="1"/>
  <c r="BI30" i="51"/>
  <c r="BS30" i="51" s="1"/>
  <c r="BE30" i="51"/>
  <c r="BW21" i="54"/>
  <c r="BT21" i="54"/>
  <c r="BX21" i="54" s="1"/>
  <c r="CD36" i="51"/>
  <c r="AR36" i="51"/>
  <c r="BX35" i="53"/>
  <c r="BT22" i="48"/>
  <c r="BX22" i="48" s="1"/>
  <c r="BU22" i="48"/>
  <c r="BY22" i="48" s="1"/>
  <c r="AE15" i="55"/>
  <c r="AE44" i="55" s="1"/>
  <c r="CC44" i="55"/>
  <c r="CC46" i="55" s="1"/>
  <c r="CC88" i="55" s="1"/>
  <c r="AD44" i="55"/>
  <c r="BW22" i="48"/>
  <c r="CG34" i="48"/>
  <c r="BX33" i="50"/>
  <c r="BT21" i="50"/>
  <c r="BX21" i="50" s="1"/>
  <c r="BW21" i="50"/>
  <c r="BX34" i="55"/>
  <c r="AE19" i="51"/>
  <c r="CD36" i="50"/>
  <c r="AR36" i="50"/>
  <c r="BI28" i="52"/>
  <c r="BS28" i="52" s="1"/>
  <c r="BE28" i="52"/>
  <c r="BG32" i="51"/>
  <c r="BY32" i="51" s="1"/>
  <c r="BX32" i="51"/>
  <c r="BI16" i="54"/>
  <c r="BE16" i="54"/>
  <c r="BF16" i="54" s="1"/>
  <c r="BG16" i="54" s="1"/>
  <c r="CE16" i="54"/>
  <c r="CB46" i="55"/>
  <c r="CB88" i="55" s="1"/>
  <c r="BI16" i="51"/>
  <c r="BE16" i="51"/>
  <c r="BF16" i="51" s="1"/>
  <c r="BG16" i="51" s="1"/>
  <c r="CE16" i="51"/>
  <c r="AR24" i="47"/>
  <c r="AS24" i="47" s="1"/>
  <c r="AR20" i="53"/>
  <c r="AS20" i="53" s="1"/>
  <c r="BE18" i="47"/>
  <c r="BI18" i="47"/>
  <c r="CE18" i="47"/>
  <c r="AR15" i="55"/>
  <c r="AS15" i="55" s="1"/>
  <c r="AQ44" i="55"/>
  <c r="BE23" i="48"/>
  <c r="CE23" i="48"/>
  <c r="BI23" i="48"/>
  <c r="BE29" i="53"/>
  <c r="BI29" i="53"/>
  <c r="BS29" i="53" s="1"/>
  <c r="BT21" i="55"/>
  <c r="BX21" i="55" s="1"/>
  <c r="BI28" i="47"/>
  <c r="BS28" i="47" s="1"/>
  <c r="BE28" i="47"/>
  <c r="BG21" i="49"/>
  <c r="BY21" i="49" s="1"/>
  <c r="BX21" i="49"/>
  <c r="CE23" i="52"/>
  <c r="BI23" i="52"/>
  <c r="BE23" i="52"/>
  <c r="BF23" i="52" s="1"/>
  <c r="BG23" i="52" s="1"/>
  <c r="BG34" i="47"/>
  <c r="BY34" i="47" s="1"/>
  <c r="BX34" i="47"/>
  <c r="BI24" i="52"/>
  <c r="CE24" i="52"/>
  <c r="BE24" i="52"/>
  <c r="BF24" i="52" s="1"/>
  <c r="BG24" i="52" s="1"/>
  <c r="BI17" i="50"/>
  <c r="BE17" i="50"/>
  <c r="CE17" i="50"/>
  <c r="BI36" i="52"/>
  <c r="BS36" i="52" s="1"/>
  <c r="BE36" i="52"/>
  <c r="BI24" i="48"/>
  <c r="CE24" i="48"/>
  <c r="BE24" i="48"/>
  <c r="BF24" i="48" s="1"/>
  <c r="BG24" i="48" s="1"/>
  <c r="BE20" i="54"/>
  <c r="BI20" i="54"/>
  <c r="CE20" i="54"/>
  <c r="AR29" i="53"/>
  <c r="CD29" i="53"/>
  <c r="CE24" i="51"/>
  <c r="BI24" i="51"/>
  <c r="BE24" i="51"/>
  <c r="BF24" i="51" s="1"/>
  <c r="BG24" i="51" s="1"/>
  <c r="AR28" i="47"/>
  <c r="AS28" i="47" s="1"/>
  <c r="CD28" i="47"/>
  <c r="BY33" i="54"/>
  <c r="CE19" i="49"/>
  <c r="BE19" i="49"/>
  <c r="BF19" i="49" s="1"/>
  <c r="BG19" i="49" s="1"/>
  <c r="BI19" i="49"/>
  <c r="AR16" i="55"/>
  <c r="AS16" i="55" s="1"/>
  <c r="CD27" i="51"/>
  <c r="AR27" i="51"/>
  <c r="AS27" i="51" s="1"/>
  <c r="AR18" i="52"/>
  <c r="AS18" i="52" s="1"/>
  <c r="CE24" i="47"/>
  <c r="BE24" i="47"/>
  <c r="BF24" i="47" s="1"/>
  <c r="BG24" i="47" s="1"/>
  <c r="BI24" i="47"/>
  <c r="BE20" i="53"/>
  <c r="BF20" i="53" s="1"/>
  <c r="BG20" i="53" s="1"/>
  <c r="CE20" i="53"/>
  <c r="BI20" i="53"/>
  <c r="CE15" i="55"/>
  <c r="BE15" i="55"/>
  <c r="BI15" i="55"/>
  <c r="CE25" i="55"/>
  <c r="BY34" i="54"/>
  <c r="AR15" i="48"/>
  <c r="AQ44" i="48"/>
  <c r="BI27" i="55"/>
  <c r="BS27" i="55" s="1"/>
  <c r="BE27" i="55"/>
  <c r="AR29" i="51"/>
  <c r="AS29" i="51" s="1"/>
  <c r="CD29" i="51"/>
  <c r="CE20" i="49"/>
  <c r="BE20" i="49"/>
  <c r="BI20" i="49"/>
  <c r="AR24" i="55"/>
  <c r="AR23" i="52"/>
  <c r="AS23" i="52" s="1"/>
  <c r="CE25" i="53"/>
  <c r="CE19" i="53"/>
  <c r="BI19" i="53"/>
  <c r="BE19" i="53"/>
  <c r="BE18" i="53"/>
  <c r="BF18" i="53" s="1"/>
  <c r="BI18" i="53"/>
  <c r="CE18" i="53"/>
  <c r="BI18" i="48"/>
  <c r="BE18" i="48"/>
  <c r="BF18" i="48" s="1"/>
  <c r="BG18" i="48" s="1"/>
  <c r="CE18" i="48"/>
  <c r="BE16" i="55"/>
  <c r="BI16" i="55"/>
  <c r="CE16" i="55"/>
  <c r="BE30" i="53"/>
  <c r="BI30" i="53"/>
  <c r="BS30" i="53" s="1"/>
  <c r="BI24" i="49"/>
  <c r="BE24" i="49"/>
  <c r="BF24" i="49" s="1"/>
  <c r="BG24" i="49" s="1"/>
  <c r="CE24" i="49"/>
  <c r="BI27" i="51"/>
  <c r="BS27" i="51" s="1"/>
  <c r="BE27" i="51"/>
  <c r="BW27" i="51" s="1"/>
  <c r="CE17" i="53"/>
  <c r="BI17" i="53"/>
  <c r="BE17" i="53"/>
  <c r="AR30" i="54"/>
  <c r="AS30" i="54" s="1"/>
  <c r="CD30" i="54"/>
  <c r="CG32" i="53"/>
  <c r="CE23" i="47"/>
  <c r="BI23" i="47"/>
  <c r="BE23" i="47"/>
  <c r="BG35" i="54"/>
  <c r="BY35" i="54" s="1"/>
  <c r="BX35" i="54"/>
  <c r="BX34" i="54"/>
  <c r="BT21" i="52"/>
  <c r="BX21" i="52" s="1"/>
  <c r="BU21" i="52"/>
  <c r="BY21" i="52" s="1"/>
  <c r="AR27" i="55"/>
  <c r="AS27" i="55" s="1"/>
  <c r="CD27" i="55"/>
  <c r="BI29" i="51"/>
  <c r="BS29" i="51" s="1"/>
  <c r="BE29" i="51"/>
  <c r="AR36" i="54"/>
  <c r="CD36" i="54"/>
  <c r="CG33" i="50"/>
  <c r="CG31" i="49"/>
  <c r="BX31" i="53"/>
  <c r="BW36" i="50"/>
  <c r="AE16" i="47"/>
  <c r="BI17" i="48"/>
  <c r="BE17" i="48"/>
  <c r="CE17" i="48"/>
  <c r="CE20" i="47"/>
  <c r="BI20" i="47"/>
  <c r="BE20" i="47"/>
  <c r="BF20" i="47" s="1"/>
  <c r="BG20" i="47" s="1"/>
  <c r="AR15" i="49"/>
  <c r="AS15" i="49" s="1"/>
  <c r="AQ44" i="49"/>
  <c r="AR16" i="48"/>
  <c r="AS16" i="48" s="1"/>
  <c r="CE23" i="49"/>
  <c r="BI23" i="49"/>
  <c r="BE23" i="49"/>
  <c r="BF23" i="49" s="1"/>
  <c r="BG23" i="49" s="1"/>
  <c r="CD29" i="47"/>
  <c r="AR29" i="47"/>
  <c r="AS29" i="47" s="1"/>
  <c r="AR30" i="53"/>
  <c r="AS30" i="53" s="1"/>
  <c r="CD30" i="53"/>
  <c r="BI19" i="51"/>
  <c r="CE19" i="51"/>
  <c r="BE19" i="51"/>
  <c r="BE18" i="52"/>
  <c r="BF18" i="52" s="1"/>
  <c r="BG18" i="52" s="1"/>
  <c r="CE18" i="52"/>
  <c r="BI18" i="52"/>
  <c r="BI30" i="54"/>
  <c r="BS30" i="54" s="1"/>
  <c r="BE30" i="54"/>
  <c r="CE25" i="48"/>
  <c r="CE15" i="48"/>
  <c r="BI15" i="48"/>
  <c r="BE15" i="48"/>
  <c r="BI19" i="50"/>
  <c r="CE19" i="50"/>
  <c r="BE19" i="50"/>
  <c r="BF19" i="50" s="1"/>
  <c r="BG19" i="50" s="1"/>
  <c r="BI24" i="55"/>
  <c r="CE24" i="55"/>
  <c r="BE24" i="55"/>
  <c r="BF24" i="55" s="1"/>
  <c r="BG24" i="55" s="1"/>
  <c r="BI36" i="54"/>
  <c r="BS36" i="54" s="1"/>
  <c r="BE36" i="54"/>
  <c r="AR19" i="53"/>
  <c r="AS19" i="53" s="1"/>
  <c r="BI36" i="48"/>
  <c r="BS36" i="48" s="1"/>
  <c r="BE36" i="48"/>
  <c r="AS16" i="50"/>
  <c r="BI36" i="49"/>
  <c r="BS36" i="49" s="1"/>
  <c r="BE36" i="49"/>
  <c r="BI18" i="49"/>
  <c r="CE18" i="49"/>
  <c r="BE18" i="49"/>
  <c r="BF18" i="49" s="1"/>
  <c r="BG18" i="49" s="1"/>
  <c r="AR16" i="54"/>
  <c r="AS16" i="54" s="1"/>
  <c r="AS18" i="47"/>
  <c r="AR20" i="51"/>
  <c r="CE17" i="55"/>
  <c r="BI17" i="55"/>
  <c r="BE17" i="55"/>
  <c r="BF17" i="55" s="1"/>
  <c r="BG17" i="55" s="1"/>
  <c r="BI20" i="52"/>
  <c r="BE20" i="52"/>
  <c r="BF20" i="52" s="1"/>
  <c r="BG20" i="52" s="1"/>
  <c r="CE20" i="52"/>
  <c r="BX33" i="49"/>
  <c r="CE15" i="49"/>
  <c r="BE15" i="49"/>
  <c r="BI15" i="49"/>
  <c r="CE25" i="49"/>
  <c r="CE16" i="48"/>
  <c r="BI16" i="48"/>
  <c r="BE16" i="48"/>
  <c r="AR20" i="55"/>
  <c r="AS20" i="55" s="1"/>
  <c r="BE29" i="47"/>
  <c r="BI29" i="47"/>
  <c r="BS29" i="47" s="1"/>
  <c r="BX34" i="51"/>
  <c r="AR19" i="51"/>
  <c r="AS19" i="51" s="1"/>
  <c r="O96" i="47"/>
  <c r="O97" i="47" s="1"/>
  <c r="CB97" i="47" s="1"/>
  <c r="O88" i="47"/>
  <c r="BX35" i="47"/>
  <c r="AE15" i="51"/>
  <c r="CC44" i="51"/>
  <c r="AD44" i="51"/>
  <c r="CG35" i="55"/>
  <c r="BG33" i="48"/>
  <c r="BY33" i="48" s="1"/>
  <c r="AR27" i="54"/>
  <c r="AS27" i="54" s="1"/>
  <c r="CD27" i="54"/>
  <c r="BY32" i="48"/>
  <c r="CE23" i="50"/>
  <c r="BE23" i="50"/>
  <c r="BF23" i="50" s="1"/>
  <c r="BG23" i="50" s="1"/>
  <c r="BI23" i="50"/>
  <c r="BE36" i="47"/>
  <c r="BI36" i="47"/>
  <c r="BS36" i="47" s="1"/>
  <c r="AR36" i="48"/>
  <c r="AS36" i="48" s="1"/>
  <c r="CD36" i="48"/>
  <c r="BE29" i="48"/>
  <c r="BI29" i="48"/>
  <c r="BS29" i="48" s="1"/>
  <c r="BI16" i="50"/>
  <c r="BE16" i="50"/>
  <c r="BF16" i="50" s="1"/>
  <c r="BG16" i="50" s="1"/>
  <c r="CE16" i="50"/>
  <c r="BW29" i="53"/>
  <c r="BI16" i="52"/>
  <c r="BE16" i="52"/>
  <c r="BF16" i="52" s="1"/>
  <c r="BG16" i="52" s="1"/>
  <c r="CE16" i="52"/>
  <c r="BI18" i="54"/>
  <c r="BE18" i="54"/>
  <c r="CE18" i="54"/>
  <c r="CD29" i="49"/>
  <c r="AR29" i="49"/>
  <c r="AS29" i="49" s="1"/>
  <c r="BE15" i="47"/>
  <c r="CE15" i="47"/>
  <c r="CE25" i="47"/>
  <c r="BI15" i="47"/>
  <c r="AR36" i="55"/>
  <c r="AS36" i="55" s="1"/>
  <c r="CD36" i="55"/>
  <c r="CC44" i="48"/>
  <c r="AD44" i="48"/>
  <c r="BI36" i="51"/>
  <c r="BS36" i="51" s="1"/>
  <c r="BE36" i="51"/>
  <c r="AE15" i="53"/>
  <c r="CC44" i="53"/>
  <c r="AD44" i="53"/>
  <c r="BI36" i="55"/>
  <c r="BS36" i="55" s="1"/>
  <c r="BE36" i="55"/>
  <c r="BE20" i="51"/>
  <c r="BI20" i="51"/>
  <c r="CE20" i="51"/>
  <c r="BT22" i="54"/>
  <c r="BX22" i="54" s="1"/>
  <c r="BI23" i="54"/>
  <c r="BE23" i="54"/>
  <c r="CE23" i="54"/>
  <c r="AR17" i="55"/>
  <c r="AS17" i="55" s="1"/>
  <c r="BT22" i="55"/>
  <c r="BX22" i="55" s="1"/>
  <c r="BI20" i="48"/>
  <c r="BE20" i="48"/>
  <c r="CE20" i="48"/>
  <c r="BI27" i="47"/>
  <c r="BS27" i="47" s="1"/>
  <c r="BE27" i="47"/>
  <c r="BI29" i="50"/>
  <c r="BS29" i="50" s="1"/>
  <c r="BE29" i="50"/>
  <c r="CD27" i="52"/>
  <c r="AR27" i="52"/>
  <c r="AS27" i="52" s="1"/>
  <c r="AR16" i="49"/>
  <c r="AS16" i="49" s="1"/>
  <c r="BI23" i="51"/>
  <c r="BE23" i="51"/>
  <c r="BF23" i="51" s="1"/>
  <c r="BG23" i="51" s="1"/>
  <c r="CE23" i="51"/>
  <c r="BG35" i="48"/>
  <c r="BY35" i="48" s="1"/>
  <c r="BI24" i="54"/>
  <c r="CE24" i="54"/>
  <c r="BE24" i="54"/>
  <c r="BF24" i="54" s="1"/>
  <c r="BG24" i="54" s="1"/>
  <c r="BE27" i="54"/>
  <c r="BI27" i="54"/>
  <c r="BS27" i="54" s="1"/>
  <c r="AR27" i="49"/>
  <c r="CD27" i="49"/>
  <c r="AS27" i="49"/>
  <c r="Q44" i="51"/>
  <c r="AR19" i="50"/>
  <c r="AS19" i="50" s="1"/>
  <c r="CD36" i="47"/>
  <c r="AR36" i="47"/>
  <c r="AS36" i="47" s="1"/>
  <c r="CG31" i="48"/>
  <c r="CD29" i="48"/>
  <c r="AR29" i="48"/>
  <c r="AS29" i="48" s="1"/>
  <c r="BT22" i="51"/>
  <c r="BW22" i="51"/>
  <c r="AR17" i="48"/>
  <c r="AS17" i="48"/>
  <c r="BY32" i="50"/>
  <c r="Q44" i="49"/>
  <c r="BT22" i="53"/>
  <c r="BX22" i="53" s="1"/>
  <c r="BW22" i="54"/>
  <c r="BI20" i="55"/>
  <c r="CE20" i="55"/>
  <c r="BE20" i="55"/>
  <c r="BW22" i="55"/>
  <c r="AR20" i="48"/>
  <c r="AS20" i="48"/>
  <c r="AR36" i="53"/>
  <c r="AS36" i="53" s="1"/>
  <c r="CD36" i="53"/>
  <c r="CD27" i="47"/>
  <c r="AR27" i="47"/>
  <c r="AS27" i="47" s="1"/>
  <c r="AR19" i="54"/>
  <c r="AS19" i="54"/>
  <c r="CD29" i="50"/>
  <c r="AR29" i="50"/>
  <c r="CE23" i="55"/>
  <c r="BI23" i="55"/>
  <c r="BE23" i="55"/>
  <c r="BF23" i="55" s="1"/>
  <c r="BG23" i="55" s="1"/>
  <c r="BI27" i="52"/>
  <c r="BS27" i="52" s="1"/>
  <c r="BE27" i="52"/>
  <c r="CE16" i="49"/>
  <c r="BE16" i="49"/>
  <c r="BI16" i="49"/>
  <c r="BX31" i="52"/>
  <c r="AR24" i="54"/>
  <c r="AS24" i="54" s="1"/>
  <c r="BI27" i="49"/>
  <c r="BS27" i="49" s="1"/>
  <c r="BE27" i="49"/>
  <c r="CD29" i="54"/>
  <c r="AR29" i="54"/>
  <c r="AS29" i="54" s="1"/>
  <c r="BG31" i="48"/>
  <c r="BY31" i="48" s="1"/>
  <c r="Q44" i="50"/>
  <c r="BI36" i="53"/>
  <c r="BS36" i="53" s="1"/>
  <c r="BE36" i="53"/>
  <c r="AR24" i="48"/>
  <c r="AS24" i="48" s="1"/>
  <c r="AR15" i="51"/>
  <c r="AQ44" i="51"/>
  <c r="AR18" i="54"/>
  <c r="AS18" i="54" s="1"/>
  <c r="AE23" i="47"/>
  <c r="CG31" i="52"/>
  <c r="BI29" i="54"/>
  <c r="BS29" i="54" s="1"/>
  <c r="BE29" i="54"/>
  <c r="BW29" i="54" s="1"/>
  <c r="BI28" i="48"/>
  <c r="BS28" i="48" s="1"/>
  <c r="BE28" i="48"/>
  <c r="AR16" i="53"/>
  <c r="BI18" i="51"/>
  <c r="CE18" i="51"/>
  <c r="BE18" i="51"/>
  <c r="BU21" i="47"/>
  <c r="BY21" i="47" s="1"/>
  <c r="BX21" i="47"/>
  <c r="AS19" i="1"/>
  <c r="AS16" i="1"/>
  <c r="BI18" i="1"/>
  <c r="CF18" i="1" s="1"/>
  <c r="CG18" i="1" s="1"/>
  <c r="BI19" i="1"/>
  <c r="CF19" i="1" s="1"/>
  <c r="CG19" i="1" s="1"/>
  <c r="BO21" i="37"/>
  <c r="BP21" i="37" s="1"/>
  <c r="BT21" i="37" s="1"/>
  <c r="BE18" i="1"/>
  <c r="BF18" i="1" s="1"/>
  <c r="BE16" i="1"/>
  <c r="BF16" i="1" s="1"/>
  <c r="CE16" i="1"/>
  <c r="BI16" i="1"/>
  <c r="CF16" i="1" s="1"/>
  <c r="BE19" i="1"/>
  <c r="BF19" i="1" s="1"/>
  <c r="BW33" i="1"/>
  <c r="CF33" i="1"/>
  <c r="CG33" i="1" s="1"/>
  <c r="CF34" i="1"/>
  <c r="CG34" i="1" s="1"/>
  <c r="CE25" i="1"/>
  <c r="AS36" i="1"/>
  <c r="CD29" i="1"/>
  <c r="BT34" i="1"/>
  <c r="BU34" i="1" s="1"/>
  <c r="BY34" i="1" s="1"/>
  <c r="CF32" i="1"/>
  <c r="CG32" i="1" s="1"/>
  <c r="BW32" i="1"/>
  <c r="BT32" i="1"/>
  <c r="BX32" i="1" s="1"/>
  <c r="BS21" i="1"/>
  <c r="BT21" i="1" s="1"/>
  <c r="BU21" i="1" s="1"/>
  <c r="BS22" i="1"/>
  <c r="BT22" i="1" s="1"/>
  <c r="AS29" i="1"/>
  <c r="CF15" i="1"/>
  <c r="CG15" i="1" s="1"/>
  <c r="BS15" i="1"/>
  <c r="BT15" i="1" s="1"/>
  <c r="AS30" i="1"/>
  <c r="BI27" i="1"/>
  <c r="BS27" i="1" s="1"/>
  <c r="BE27" i="1"/>
  <c r="CE27" i="1" s="1"/>
  <c r="BI23" i="1"/>
  <c r="CF23" i="1" s="1"/>
  <c r="BE23" i="1"/>
  <c r="BF23" i="1" s="1"/>
  <c r="BG23" i="1" s="1"/>
  <c r="CD30" i="1"/>
  <c r="BI28" i="1"/>
  <c r="BE28" i="1"/>
  <c r="BE17" i="1"/>
  <c r="BE24" i="1"/>
  <c r="BE20" i="1"/>
  <c r="BF20" i="1" s="1"/>
  <c r="CD36" i="1"/>
  <c r="BI36" i="1"/>
  <c r="BS36" i="1" s="1"/>
  <c r="BI20" i="1"/>
  <c r="CF20" i="1" s="1"/>
  <c r="BI29" i="1"/>
  <c r="BS29" i="1" s="1"/>
  <c r="CC44" i="1"/>
  <c r="CC46" i="1" s="1"/>
  <c r="CC88" i="1" s="1"/>
  <c r="AD44" i="1"/>
  <c r="BI30" i="1"/>
  <c r="BS30" i="1" s="1"/>
  <c r="CG31" i="1"/>
  <c r="AR28" i="1"/>
  <c r="CD28" i="1"/>
  <c r="AR27" i="1"/>
  <c r="CD27" i="1"/>
  <c r="AS17" i="1"/>
  <c r="BI17" i="1"/>
  <c r="CF17" i="1" s="1"/>
  <c r="AS24" i="1"/>
  <c r="AQ44" i="1"/>
  <c r="BI24" i="1"/>
  <c r="CF24" i="1" s="1"/>
  <c r="AZ23" i="37"/>
  <c r="BE23" i="37"/>
  <c r="BE40" i="37"/>
  <c r="BM40" i="37" s="1"/>
  <c r="AZ40" i="37"/>
  <c r="AC31" i="37"/>
  <c r="AO31" i="37"/>
  <c r="AP31" i="37" s="1"/>
  <c r="BS22" i="37"/>
  <c r="AO33" i="37"/>
  <c r="AP33" i="37" s="1"/>
  <c r="BE31" i="37"/>
  <c r="BM31" i="37" s="1"/>
  <c r="AZ31" i="37"/>
  <c r="BE33" i="37"/>
  <c r="BM33" i="37" s="1"/>
  <c r="AZ33" i="37"/>
  <c r="AO34" i="37"/>
  <c r="AP34" i="37" s="1"/>
  <c r="BE34" i="37"/>
  <c r="BM34" i="37" s="1"/>
  <c r="AZ34" i="37"/>
  <c r="AO40" i="37"/>
  <c r="AP40" i="37" s="1"/>
  <c r="AO32" i="37"/>
  <c r="BE32" i="37"/>
  <c r="BM32" i="37" s="1"/>
  <c r="AZ32" i="37"/>
  <c r="AC27" i="37"/>
  <c r="AZ24" i="37"/>
  <c r="BE24" i="37"/>
  <c r="AZ28" i="37"/>
  <c r="BB28" i="37" s="1"/>
  <c r="BC28" i="37" s="1"/>
  <c r="BE28" i="37"/>
  <c r="AO27" i="37"/>
  <c r="AP27" i="37" s="1"/>
  <c r="BE20" i="37"/>
  <c r="AZ20" i="37"/>
  <c r="BE27" i="37"/>
  <c r="AZ27" i="37"/>
  <c r="AO20" i="37"/>
  <c r="BM19" i="37"/>
  <c r="BB19" i="37"/>
  <c r="BP25" i="37"/>
  <c r="BT25" i="37" s="1"/>
  <c r="BG22" i="1"/>
  <c r="CB44" i="1"/>
  <c r="BX33" i="1"/>
  <c r="BY33" i="1"/>
  <c r="BU31" i="1"/>
  <c r="BY31" i="1" s="1"/>
  <c r="BX31" i="1"/>
  <c r="CF35" i="1"/>
  <c r="CG35" i="1" s="1"/>
  <c r="BW35" i="1"/>
  <c r="CG21" i="1"/>
  <c r="CG22" i="1"/>
  <c r="AE44" i="1"/>
  <c r="Q30" i="1"/>
  <c r="P44" i="1"/>
  <c r="O48" i="37" s="1"/>
  <c r="AS22" i="1"/>
  <c r="AS20" i="1"/>
  <c r="AS18" i="1"/>
  <c r="CB74" i="1"/>
  <c r="CG74" i="1" s="1"/>
  <c r="BX73" i="1"/>
  <c r="O92" i="1"/>
  <c r="BX72" i="1"/>
  <c r="O91" i="1"/>
  <c r="O90" i="1"/>
  <c r="BX71" i="1"/>
  <c r="CB70" i="1"/>
  <c r="AE44" i="51" l="1"/>
  <c r="BU21" i="54"/>
  <c r="BY21" i="54" s="1"/>
  <c r="AB48" i="37"/>
  <c r="AM48" i="37"/>
  <c r="AC96" i="1"/>
  <c r="O88" i="48"/>
  <c r="O98" i="48" s="1"/>
  <c r="O96" i="53"/>
  <c r="O97" i="53" s="1"/>
  <c r="CB97" i="53" s="1"/>
  <c r="CB98" i="53" s="1"/>
  <c r="BW29" i="47"/>
  <c r="AS44" i="47"/>
  <c r="AQ88" i="47" s="1"/>
  <c r="BU22" i="54"/>
  <c r="BY22" i="54" s="1"/>
  <c r="BW30" i="51"/>
  <c r="BW36" i="49"/>
  <c r="BW27" i="50"/>
  <c r="O98" i="52"/>
  <c r="BW29" i="50"/>
  <c r="BW30" i="49"/>
  <c r="AC98" i="48"/>
  <c r="CG23" i="50"/>
  <c r="CG28" i="47"/>
  <c r="BU22" i="53"/>
  <c r="BY22" i="53" s="1"/>
  <c r="BF20" i="48"/>
  <c r="BG20" i="48" s="1"/>
  <c r="CE29" i="48"/>
  <c r="BF29" i="48"/>
  <c r="BG29" i="48"/>
  <c r="CF16" i="48"/>
  <c r="CG16" i="48" s="1"/>
  <c r="BS16" i="48"/>
  <c r="CE36" i="48"/>
  <c r="BF36" i="48"/>
  <c r="BG36" i="48" s="1"/>
  <c r="BW36" i="48"/>
  <c r="BE44" i="48"/>
  <c r="BF15" i="48"/>
  <c r="BG15" i="48" s="1"/>
  <c r="AR44" i="49"/>
  <c r="CD44" i="49"/>
  <c r="CF24" i="49"/>
  <c r="BS24" i="49"/>
  <c r="CF24" i="52"/>
  <c r="CG24" i="52" s="1"/>
  <c r="BS24" i="52"/>
  <c r="CF16" i="51"/>
  <c r="CG16" i="51" s="1"/>
  <c r="BS16" i="51"/>
  <c r="BT16" i="51" s="1"/>
  <c r="BU16" i="51" s="1"/>
  <c r="BY16" i="51" s="1"/>
  <c r="AC96" i="55"/>
  <c r="AC97" i="55" s="1"/>
  <c r="CC97" i="55" s="1"/>
  <c r="CC98" i="55" s="1"/>
  <c r="AC88" i="55"/>
  <c r="BW27" i="48"/>
  <c r="BF27" i="48"/>
  <c r="BG27" i="48" s="1"/>
  <c r="CE27" i="48"/>
  <c r="CF28" i="49"/>
  <c r="BT28" i="49"/>
  <c r="BU28" i="49" s="1"/>
  <c r="CC46" i="54"/>
  <c r="CC88" i="54" s="1"/>
  <c r="CF19" i="47"/>
  <c r="CG19" i="47" s="1"/>
  <c r="BS19" i="47"/>
  <c r="BF30" i="47"/>
  <c r="BG30" i="47" s="1"/>
  <c r="CE30" i="47"/>
  <c r="BW30" i="47"/>
  <c r="AS30" i="52"/>
  <c r="CF17" i="49"/>
  <c r="CG17" i="49" s="1"/>
  <c r="BS17" i="49"/>
  <c r="BF18" i="50"/>
  <c r="BG18" i="50"/>
  <c r="BW29" i="48"/>
  <c r="AC88" i="54"/>
  <c r="AC96" i="54"/>
  <c r="AC97" i="54" s="1"/>
  <c r="CC97" i="54" s="1"/>
  <c r="BE44" i="47"/>
  <c r="BF15" i="47"/>
  <c r="AS15" i="48"/>
  <c r="CD44" i="48"/>
  <c r="CD46" i="48" s="1"/>
  <c r="CD88" i="48" s="1"/>
  <c r="AR44" i="48"/>
  <c r="CF25" i="48"/>
  <c r="CG25" i="48" s="1"/>
  <c r="CF15" i="48"/>
  <c r="BS15" i="48"/>
  <c r="AS36" i="54"/>
  <c r="BF23" i="47"/>
  <c r="BG23" i="47"/>
  <c r="CF30" i="53"/>
  <c r="BT30" i="53"/>
  <c r="BU30" i="53" s="1"/>
  <c r="BS15" i="55"/>
  <c r="CF15" i="55"/>
  <c r="CG15" i="55" s="1"/>
  <c r="CF25" i="55"/>
  <c r="CG25" i="55" s="1"/>
  <c r="BF23" i="48"/>
  <c r="BG23" i="48" s="1"/>
  <c r="BT27" i="48"/>
  <c r="BU27" i="48" s="1"/>
  <c r="CF27" i="48"/>
  <c r="AC88" i="49"/>
  <c r="AC96" i="49"/>
  <c r="AC97" i="49" s="1"/>
  <c r="CC97" i="49" s="1"/>
  <c r="CC98" i="49" s="1"/>
  <c r="BF19" i="47"/>
  <c r="BG19" i="47" s="1"/>
  <c r="AE44" i="47"/>
  <c r="BF17" i="49"/>
  <c r="BG17" i="49" s="1"/>
  <c r="BS18" i="50"/>
  <c r="CF18" i="50"/>
  <c r="CG18" i="50" s="1"/>
  <c r="AS16" i="53"/>
  <c r="BF36" i="53"/>
  <c r="CE36" i="53"/>
  <c r="BG36" i="53"/>
  <c r="BW36" i="53"/>
  <c r="BS16" i="49"/>
  <c r="CF16" i="49"/>
  <c r="CG16" i="49" s="1"/>
  <c r="BU22" i="55"/>
  <c r="BY22" i="55" s="1"/>
  <c r="AE44" i="53"/>
  <c r="CF20" i="47"/>
  <c r="CG20" i="47" s="1"/>
  <c r="BS20" i="47"/>
  <c r="BS23" i="47"/>
  <c r="BT23" i="47" s="1"/>
  <c r="BU23" i="47" s="1"/>
  <c r="CF23" i="47"/>
  <c r="CG23" i="47" s="1"/>
  <c r="BF30" i="53"/>
  <c r="BG30" i="53" s="1"/>
  <c r="CE30" i="53"/>
  <c r="BW30" i="53"/>
  <c r="BF15" i="55"/>
  <c r="BG15" i="55" s="1"/>
  <c r="BE44" i="55"/>
  <c r="BS19" i="49"/>
  <c r="CF19" i="49"/>
  <c r="CG19" i="49" s="1"/>
  <c r="BS20" i="54"/>
  <c r="CF20" i="54"/>
  <c r="CG20" i="54" s="1"/>
  <c r="BF28" i="55"/>
  <c r="CE28" i="55"/>
  <c r="O96" i="54"/>
  <c r="O88" i="54"/>
  <c r="CD44" i="54"/>
  <c r="CD46" i="54" s="1"/>
  <c r="CD88" i="54" s="1"/>
  <c r="AR44" i="54"/>
  <c r="BF30" i="48"/>
  <c r="CE30" i="48"/>
  <c r="BW30" i="48"/>
  <c r="BF36" i="55"/>
  <c r="BG36" i="55" s="1"/>
  <c r="CE36" i="55"/>
  <c r="CC46" i="53"/>
  <c r="CC88" i="53" s="1"/>
  <c r="BF28" i="48"/>
  <c r="BG28" i="48" s="1"/>
  <c r="CE28" i="48"/>
  <c r="CF36" i="53"/>
  <c r="BT36" i="53"/>
  <c r="BU36" i="53" s="1"/>
  <c r="BF16" i="49"/>
  <c r="BG16" i="49" s="1"/>
  <c r="CF23" i="51"/>
  <c r="CG23" i="51" s="1"/>
  <c r="BS23" i="51"/>
  <c r="AC88" i="52"/>
  <c r="AC96" i="52"/>
  <c r="AC97" i="52" s="1"/>
  <c r="CC97" i="52" s="1"/>
  <c r="AC88" i="51"/>
  <c r="AC96" i="51"/>
  <c r="AC97" i="51" s="1"/>
  <c r="CC97" i="51" s="1"/>
  <c r="BS15" i="49"/>
  <c r="BW15" i="49" s="1"/>
  <c r="CF15" i="49"/>
  <c r="CG15" i="49" s="1"/>
  <c r="CF25" i="49"/>
  <c r="CG25" i="49" s="1"/>
  <c r="CE29" i="51"/>
  <c r="BF29" i="51"/>
  <c r="BX29" i="51" s="1"/>
  <c r="BF20" i="54"/>
  <c r="BG20" i="54"/>
  <c r="BS17" i="47"/>
  <c r="CF17" i="47"/>
  <c r="CG17" i="47" s="1"/>
  <c r="CF28" i="55"/>
  <c r="BT28" i="55"/>
  <c r="BU28" i="55" s="1"/>
  <c r="BT30" i="48"/>
  <c r="BU30" i="48" s="1"/>
  <c r="CF30" i="48"/>
  <c r="BW28" i="48"/>
  <c r="CF16" i="50"/>
  <c r="CG16" i="50" s="1"/>
  <c r="BS16" i="50"/>
  <c r="AS29" i="53"/>
  <c r="BT28" i="48"/>
  <c r="CF28" i="48"/>
  <c r="BU28" i="48"/>
  <c r="O88" i="49"/>
  <c r="O96" i="49"/>
  <c r="CE36" i="51"/>
  <c r="BF36" i="51"/>
  <c r="BG36" i="51" s="1"/>
  <c r="BW36" i="51"/>
  <c r="BT36" i="47"/>
  <c r="BU36" i="47" s="1"/>
  <c r="CF36" i="47"/>
  <c r="BF15" i="49"/>
  <c r="BE44" i="49"/>
  <c r="BT29" i="51"/>
  <c r="BU29" i="51" s="1"/>
  <c r="CF29" i="51"/>
  <c r="BS16" i="55"/>
  <c r="BW16" i="55" s="1"/>
  <c r="CF16" i="55"/>
  <c r="CG16" i="55" s="1"/>
  <c r="AS24" i="55"/>
  <c r="AS44" i="55" s="1"/>
  <c r="BS23" i="52"/>
  <c r="CF23" i="52"/>
  <c r="CG23" i="52" s="1"/>
  <c r="AS36" i="51"/>
  <c r="BT27" i="50"/>
  <c r="BU27" i="50" s="1"/>
  <c r="CF27" i="50"/>
  <c r="AS28" i="49"/>
  <c r="AS44" i="49" s="1"/>
  <c r="BF30" i="52"/>
  <c r="BG30" i="52" s="1"/>
  <c r="CE30" i="52"/>
  <c r="AS28" i="51"/>
  <c r="CE36" i="50"/>
  <c r="BF36" i="50"/>
  <c r="BG36" i="50" s="1"/>
  <c r="BT36" i="51"/>
  <c r="BU36" i="51" s="1"/>
  <c r="CF36" i="51"/>
  <c r="BF18" i="54"/>
  <c r="BG18" i="54" s="1"/>
  <c r="BW36" i="47"/>
  <c r="BF36" i="47"/>
  <c r="CE36" i="47"/>
  <c r="BG36" i="47"/>
  <c r="CE30" i="54"/>
  <c r="CG30" i="54" s="1"/>
  <c r="BF30" i="54"/>
  <c r="BG30" i="54"/>
  <c r="BF17" i="48"/>
  <c r="BG17" i="48" s="1"/>
  <c r="BW30" i="54"/>
  <c r="BF16" i="55"/>
  <c r="BG16" i="55" s="1"/>
  <c r="BS20" i="49"/>
  <c r="CF20" i="49"/>
  <c r="CG20" i="49" s="1"/>
  <c r="BS20" i="53"/>
  <c r="BW20" i="53" s="1"/>
  <c r="CF20" i="53"/>
  <c r="CG20" i="53" s="1"/>
  <c r="AR44" i="55"/>
  <c r="CD44" i="55"/>
  <c r="CD46" i="55" s="1"/>
  <c r="CD88" i="55" s="1"/>
  <c r="BS16" i="54"/>
  <c r="CF16" i="54"/>
  <c r="CG16" i="54" s="1"/>
  <c r="BU21" i="50"/>
  <c r="BY21" i="50" s="1"/>
  <c r="CG36" i="51"/>
  <c r="BF17" i="47"/>
  <c r="BG17" i="47" s="1"/>
  <c r="BW17" i="47"/>
  <c r="CE27" i="50"/>
  <c r="CG27" i="50" s="1"/>
  <c r="BF27" i="50"/>
  <c r="BG27" i="50" s="1"/>
  <c r="BF28" i="50"/>
  <c r="BG28" i="50" s="1"/>
  <c r="CE28" i="50"/>
  <c r="BW28" i="50"/>
  <c r="CF30" i="52"/>
  <c r="CG30" i="52" s="1"/>
  <c r="BT30" i="52"/>
  <c r="BU30" i="52"/>
  <c r="CE28" i="54"/>
  <c r="BF28" i="54"/>
  <c r="CF29" i="55"/>
  <c r="CG29" i="55" s="1"/>
  <c r="BT29" i="55"/>
  <c r="BU29" i="55" s="1"/>
  <c r="CF36" i="50"/>
  <c r="BT36" i="50"/>
  <c r="BX36" i="50" s="1"/>
  <c r="BU36" i="50"/>
  <c r="BG15" i="51"/>
  <c r="O88" i="55"/>
  <c r="O96" i="55"/>
  <c r="CF19" i="53"/>
  <c r="BS19" i="53"/>
  <c r="CF20" i="48"/>
  <c r="CG20" i="48" s="1"/>
  <c r="BS20" i="48"/>
  <c r="BW20" i="48" s="1"/>
  <c r="BT27" i="52"/>
  <c r="BU27" i="52" s="1"/>
  <c r="CF27" i="52"/>
  <c r="CF18" i="54"/>
  <c r="CG18" i="54" s="1"/>
  <c r="BS18" i="54"/>
  <c r="BS23" i="50"/>
  <c r="CF23" i="50"/>
  <c r="CE36" i="54"/>
  <c r="CG36" i="54" s="1"/>
  <c r="BF36" i="54"/>
  <c r="BX36" i="54" s="1"/>
  <c r="BG36" i="54"/>
  <c r="BW36" i="54"/>
  <c r="BT30" i="54"/>
  <c r="BU30" i="54" s="1"/>
  <c r="CF30" i="54"/>
  <c r="CF23" i="49"/>
  <c r="CG23" i="49" s="1"/>
  <c r="BS23" i="49"/>
  <c r="BT23" i="49" s="1"/>
  <c r="BU23" i="49" s="1"/>
  <c r="BY23" i="49" s="1"/>
  <c r="CF17" i="48"/>
  <c r="CG17" i="48" s="1"/>
  <c r="BS17" i="48"/>
  <c r="BT17" i="48" s="1"/>
  <c r="BU17" i="48" s="1"/>
  <c r="BF20" i="49"/>
  <c r="BG20" i="49" s="1"/>
  <c r="BW20" i="49"/>
  <c r="BS24" i="48"/>
  <c r="CF24" i="48"/>
  <c r="CG24" i="48" s="1"/>
  <c r="BT28" i="50"/>
  <c r="BU28" i="50" s="1"/>
  <c r="CF28" i="50"/>
  <c r="CF28" i="54"/>
  <c r="CG28" i="54" s="1"/>
  <c r="BT28" i="54"/>
  <c r="BU28" i="54" s="1"/>
  <c r="BG19" i="55"/>
  <c r="CE29" i="55"/>
  <c r="BF29" i="55"/>
  <c r="CF15" i="51"/>
  <c r="CG15" i="51" s="1"/>
  <c r="BS15" i="51"/>
  <c r="BF23" i="54"/>
  <c r="BG23" i="54" s="1"/>
  <c r="CC46" i="48"/>
  <c r="CC88" i="48" s="1"/>
  <c r="O98" i="47"/>
  <c r="BT36" i="54"/>
  <c r="BU36" i="54" s="1"/>
  <c r="CF36" i="54"/>
  <c r="BS18" i="52"/>
  <c r="CF18" i="52"/>
  <c r="CG18" i="52" s="1"/>
  <c r="BF36" i="52"/>
  <c r="BG36" i="52"/>
  <c r="CE36" i="52"/>
  <c r="CF18" i="47"/>
  <c r="CG18" i="47" s="1"/>
  <c r="BS18" i="47"/>
  <c r="BT18" i="47" s="1"/>
  <c r="BU18" i="47" s="1"/>
  <c r="AS20" i="54"/>
  <c r="AS44" i="54" s="1"/>
  <c r="BF15" i="53"/>
  <c r="BG15" i="53" s="1"/>
  <c r="BF17" i="52"/>
  <c r="BG17" i="52" s="1"/>
  <c r="BS24" i="53"/>
  <c r="CF24" i="53"/>
  <c r="CG24" i="53" s="1"/>
  <c r="BS19" i="55"/>
  <c r="CF19" i="55"/>
  <c r="CG19" i="55" s="1"/>
  <c r="CF18" i="55"/>
  <c r="CG18" i="55" s="1"/>
  <c r="BS18" i="55"/>
  <c r="CF25" i="54"/>
  <c r="CG25" i="54" s="1"/>
  <c r="BS15" i="54"/>
  <c r="BW15" i="54" s="1"/>
  <c r="CF15" i="54"/>
  <c r="CG15" i="54" s="1"/>
  <c r="CF25" i="50"/>
  <c r="CG25" i="50" s="1"/>
  <c r="CF15" i="50"/>
  <c r="CG15" i="50" s="1"/>
  <c r="BS15" i="50"/>
  <c r="BW15" i="50" s="1"/>
  <c r="O98" i="53"/>
  <c r="BS18" i="48"/>
  <c r="CF18" i="48"/>
  <c r="CG18" i="48" s="1"/>
  <c r="BW29" i="51"/>
  <c r="CF24" i="47"/>
  <c r="CG24" i="47" s="1"/>
  <c r="BS24" i="47"/>
  <c r="BT36" i="52"/>
  <c r="BU36" i="52" s="1"/>
  <c r="CF36" i="52"/>
  <c r="CE28" i="47"/>
  <c r="BF28" i="47"/>
  <c r="BW28" i="47"/>
  <c r="BF18" i="47"/>
  <c r="BF28" i="52"/>
  <c r="BG28" i="52" s="1"/>
  <c r="CE28" i="52"/>
  <c r="CG28" i="52" s="1"/>
  <c r="BW23" i="49"/>
  <c r="CF15" i="53"/>
  <c r="BS15" i="53"/>
  <c r="CF25" i="53"/>
  <c r="CG25" i="53" s="1"/>
  <c r="BS17" i="52"/>
  <c r="CF17" i="52"/>
  <c r="CG17" i="52" s="1"/>
  <c r="AE44" i="50"/>
  <c r="BF24" i="53"/>
  <c r="BG24" i="53"/>
  <c r="CE29" i="52"/>
  <c r="CG29" i="52" s="1"/>
  <c r="BF29" i="52"/>
  <c r="BG29" i="52" s="1"/>
  <c r="BE44" i="50"/>
  <c r="BF15" i="50"/>
  <c r="BG15" i="50" s="1"/>
  <c r="CF16" i="53"/>
  <c r="CG16" i="53" s="1"/>
  <c r="BS16" i="53"/>
  <c r="BW36" i="55"/>
  <c r="CF36" i="48"/>
  <c r="BT36" i="48"/>
  <c r="BS16" i="52"/>
  <c r="CF16" i="52"/>
  <c r="CG16" i="52" s="1"/>
  <c r="CD44" i="51"/>
  <c r="CD46" i="51" s="1"/>
  <c r="CD88" i="51" s="1"/>
  <c r="CF20" i="52"/>
  <c r="CG20" i="52" s="1"/>
  <c r="BS20" i="52"/>
  <c r="BT20" i="52" s="1"/>
  <c r="BU20" i="52" s="1"/>
  <c r="BY20" i="52" s="1"/>
  <c r="CF18" i="49"/>
  <c r="CG18" i="49" s="1"/>
  <c r="BS18" i="49"/>
  <c r="CG24" i="55"/>
  <c r="BF17" i="53"/>
  <c r="BG17" i="53" s="1"/>
  <c r="CF28" i="47"/>
  <c r="BT28" i="47"/>
  <c r="BU28" i="47" s="1"/>
  <c r="BT28" i="52"/>
  <c r="BU28" i="52" s="1"/>
  <c r="CF28" i="52"/>
  <c r="BW28" i="52"/>
  <c r="AS28" i="52"/>
  <c r="BF23" i="53"/>
  <c r="BT30" i="49"/>
  <c r="CF30" i="49"/>
  <c r="BU30" i="49"/>
  <c r="CF17" i="54"/>
  <c r="CG17" i="54" s="1"/>
  <c r="BS17" i="54"/>
  <c r="BT17" i="54" s="1"/>
  <c r="BU17" i="54" s="1"/>
  <c r="CF29" i="52"/>
  <c r="BT29" i="52"/>
  <c r="BW29" i="52"/>
  <c r="CE28" i="53"/>
  <c r="BF28" i="53"/>
  <c r="BF27" i="1"/>
  <c r="BG27" i="1" s="1"/>
  <c r="BF20" i="55"/>
  <c r="BG20" i="55" s="1"/>
  <c r="BF29" i="50"/>
  <c r="BG29" i="50" s="1"/>
  <c r="CE29" i="50"/>
  <c r="CE36" i="49"/>
  <c r="BF36" i="49"/>
  <c r="BG36" i="49" s="1"/>
  <c r="CF24" i="55"/>
  <c r="BS24" i="55"/>
  <c r="BT24" i="55" s="1"/>
  <c r="BU24" i="55" s="1"/>
  <c r="BE44" i="51"/>
  <c r="BF19" i="51"/>
  <c r="BG19" i="51" s="1"/>
  <c r="BS17" i="53"/>
  <c r="CF17" i="53"/>
  <c r="CG17" i="53" s="1"/>
  <c r="BF17" i="50"/>
  <c r="BU21" i="55"/>
  <c r="BY21" i="55" s="1"/>
  <c r="CF23" i="53"/>
  <c r="CG23" i="53" s="1"/>
  <c r="BS23" i="53"/>
  <c r="BT23" i="53" s="1"/>
  <c r="BU23" i="53" s="1"/>
  <c r="BF30" i="55"/>
  <c r="BG30" i="55" s="1"/>
  <c r="CE30" i="55"/>
  <c r="BF30" i="49"/>
  <c r="BG30" i="49" s="1"/>
  <c r="CE30" i="49"/>
  <c r="BF17" i="54"/>
  <c r="BF28" i="51"/>
  <c r="BG28" i="51" s="1"/>
  <c r="CE28" i="51"/>
  <c r="BF15" i="54"/>
  <c r="BE44" i="54"/>
  <c r="BT28" i="53"/>
  <c r="BU28" i="53" s="1"/>
  <c r="CF28" i="53"/>
  <c r="CF27" i="49"/>
  <c r="BT27" i="49"/>
  <c r="BU27" i="49" s="1"/>
  <c r="BF27" i="52"/>
  <c r="CE27" i="52"/>
  <c r="CF29" i="54"/>
  <c r="BT29" i="54"/>
  <c r="BW27" i="52"/>
  <c r="AS29" i="50"/>
  <c r="BU22" i="51"/>
  <c r="BY22" i="51" s="1"/>
  <c r="BX22" i="51"/>
  <c r="BT27" i="54"/>
  <c r="BU27" i="54" s="1"/>
  <c r="CF27" i="54"/>
  <c r="CF29" i="50"/>
  <c r="CG29" i="50" s="1"/>
  <c r="BT29" i="50"/>
  <c r="BU29" i="50" s="1"/>
  <c r="CF25" i="47"/>
  <c r="CG25" i="47" s="1"/>
  <c r="CF15" i="47"/>
  <c r="CG15" i="47" s="1"/>
  <c r="BS15" i="47"/>
  <c r="BW15" i="47" s="1"/>
  <c r="BT29" i="47"/>
  <c r="BU29" i="47" s="1"/>
  <c r="CF29" i="47"/>
  <c r="CF17" i="55"/>
  <c r="CG17" i="55" s="1"/>
  <c r="BS17" i="55"/>
  <c r="BT36" i="49"/>
  <c r="BU36" i="49" s="1"/>
  <c r="CF36" i="49"/>
  <c r="CG36" i="49" s="1"/>
  <c r="BS18" i="53"/>
  <c r="BT18" i="53" s="1"/>
  <c r="BU18" i="53" s="1"/>
  <c r="CF18" i="53"/>
  <c r="CG18" i="53" s="1"/>
  <c r="CE27" i="55"/>
  <c r="BF27" i="55"/>
  <c r="BG27" i="55" s="1"/>
  <c r="BW27" i="55"/>
  <c r="CF24" i="51"/>
  <c r="CG24" i="51" s="1"/>
  <c r="BS24" i="51"/>
  <c r="BS17" i="50"/>
  <c r="BT17" i="50" s="1"/>
  <c r="BU17" i="50" s="1"/>
  <c r="CF17" i="50"/>
  <c r="CG17" i="50" s="1"/>
  <c r="BF30" i="51"/>
  <c r="CE30" i="51"/>
  <c r="BW30" i="55"/>
  <c r="BT30" i="55"/>
  <c r="BU30" i="55" s="1"/>
  <c r="CF30" i="55"/>
  <c r="CF30" i="50"/>
  <c r="BT30" i="50"/>
  <c r="BU30" i="50" s="1"/>
  <c r="CD44" i="50"/>
  <c r="CD46" i="50" s="1"/>
  <c r="CD88" i="50" s="1"/>
  <c r="AR44" i="50"/>
  <c r="BS17" i="51"/>
  <c r="CF17" i="51"/>
  <c r="CG17" i="51" s="1"/>
  <c r="CG28" i="55"/>
  <c r="CF28" i="51"/>
  <c r="CG28" i="51" s="1"/>
  <c r="BT28" i="51"/>
  <c r="BU28" i="51" s="1"/>
  <c r="BT27" i="53"/>
  <c r="BU27" i="53" s="1"/>
  <c r="CF27" i="53"/>
  <c r="CG27" i="53" s="1"/>
  <c r="AS15" i="51"/>
  <c r="AR44" i="51"/>
  <c r="BT27" i="47"/>
  <c r="BU27" i="47" s="1"/>
  <c r="CF27" i="47"/>
  <c r="CG24" i="49"/>
  <c r="BW27" i="47"/>
  <c r="O96" i="50"/>
  <c r="O88" i="50"/>
  <c r="O88" i="51"/>
  <c r="O96" i="51"/>
  <c r="BS19" i="1"/>
  <c r="BW19" i="1" s="1"/>
  <c r="CF20" i="55"/>
  <c r="CG20" i="55" s="1"/>
  <c r="BS20" i="55"/>
  <c r="CE27" i="54"/>
  <c r="CG27" i="54" s="1"/>
  <c r="BF27" i="54"/>
  <c r="CF20" i="51"/>
  <c r="CG20" i="51" s="1"/>
  <c r="BS20" i="51"/>
  <c r="BT20" i="51" s="1"/>
  <c r="BU20" i="51" s="1"/>
  <c r="BW27" i="54"/>
  <c r="BF29" i="47"/>
  <c r="BG29" i="47" s="1"/>
  <c r="CE29" i="47"/>
  <c r="CF25" i="51"/>
  <c r="CG25" i="51" s="1"/>
  <c r="CF19" i="51"/>
  <c r="CG19" i="51" s="1"/>
  <c r="BS19" i="51"/>
  <c r="CE27" i="51"/>
  <c r="BF27" i="51"/>
  <c r="BG27" i="51" s="1"/>
  <c r="BG18" i="53"/>
  <c r="CF27" i="55"/>
  <c r="BT27" i="55"/>
  <c r="BU27" i="55" s="1"/>
  <c r="BT29" i="53"/>
  <c r="BU29" i="53" s="1"/>
  <c r="CF29" i="53"/>
  <c r="BW24" i="47"/>
  <c r="BT30" i="51"/>
  <c r="BU30" i="51" s="1"/>
  <c r="CF30" i="51"/>
  <c r="AR44" i="47"/>
  <c r="CD44" i="47"/>
  <c r="CD46" i="47" s="1"/>
  <c r="CD88" i="47" s="1"/>
  <c r="BS19" i="48"/>
  <c r="BW19" i="48" s="1"/>
  <c r="CF19" i="48"/>
  <c r="CG19" i="48" s="1"/>
  <c r="BF30" i="50"/>
  <c r="CE30" i="50"/>
  <c r="BW29" i="55"/>
  <c r="AR44" i="52"/>
  <c r="CD44" i="52"/>
  <c r="CD46" i="52" s="1"/>
  <c r="CD88" i="52" s="1"/>
  <c r="BF20" i="50"/>
  <c r="BG20" i="50"/>
  <c r="CE27" i="53"/>
  <c r="BF27" i="53"/>
  <c r="BG27" i="53" s="1"/>
  <c r="AS20" i="51"/>
  <c r="CE29" i="54"/>
  <c r="CG29" i="54" s="1"/>
  <c r="BF29" i="54"/>
  <c r="BG29" i="54" s="1"/>
  <c r="CF23" i="55"/>
  <c r="CG23" i="55" s="1"/>
  <c r="BS23" i="55"/>
  <c r="BT23" i="55" s="1"/>
  <c r="BU23" i="55" s="1"/>
  <c r="BY23" i="55" s="1"/>
  <c r="BS23" i="54"/>
  <c r="CF23" i="54"/>
  <c r="CG23" i="54" s="1"/>
  <c r="BF18" i="51"/>
  <c r="BG18" i="51"/>
  <c r="CE27" i="49"/>
  <c r="BF27" i="49"/>
  <c r="BG27" i="49" s="1"/>
  <c r="BW27" i="49"/>
  <c r="BF27" i="47"/>
  <c r="BX27" i="47" s="1"/>
  <c r="CE27" i="47"/>
  <c r="CG27" i="47" s="1"/>
  <c r="BG27" i="47"/>
  <c r="BY27" i="47" s="1"/>
  <c r="BF20" i="51"/>
  <c r="BG20" i="51" s="1"/>
  <c r="BW36" i="52"/>
  <c r="CF19" i="50"/>
  <c r="CG19" i="50" s="1"/>
  <c r="BS19" i="50"/>
  <c r="CF27" i="51"/>
  <c r="BT27" i="51"/>
  <c r="BU27" i="51" s="1"/>
  <c r="BE44" i="53"/>
  <c r="BF19" i="53"/>
  <c r="BG19" i="53"/>
  <c r="CE29" i="53"/>
  <c r="BF29" i="53"/>
  <c r="BG29" i="53" s="1"/>
  <c r="AS36" i="50"/>
  <c r="AS20" i="50"/>
  <c r="BW28" i="55"/>
  <c r="BW24" i="50"/>
  <c r="BF24" i="50"/>
  <c r="BG24" i="50" s="1"/>
  <c r="BY24" i="50" s="1"/>
  <c r="AS28" i="50"/>
  <c r="BT29" i="49"/>
  <c r="BU29" i="49" s="1"/>
  <c r="CF29" i="49"/>
  <c r="BF16" i="47"/>
  <c r="BF19" i="54"/>
  <c r="BG19" i="54"/>
  <c r="BF19" i="48"/>
  <c r="BG19" i="48" s="1"/>
  <c r="AS15" i="53"/>
  <c r="CD44" i="53"/>
  <c r="CD46" i="53" s="1"/>
  <c r="CD88" i="53" s="1"/>
  <c r="AR44" i="53"/>
  <c r="CG30" i="49"/>
  <c r="BS24" i="50"/>
  <c r="BT24" i="50" s="1"/>
  <c r="BU24" i="50" s="1"/>
  <c r="CF24" i="50"/>
  <c r="CG24" i="50" s="1"/>
  <c r="BW28" i="53"/>
  <c r="BS20" i="50"/>
  <c r="CF20" i="50"/>
  <c r="CG20" i="50" s="1"/>
  <c r="CE29" i="49"/>
  <c r="BF29" i="49"/>
  <c r="BG29" i="49"/>
  <c r="CC46" i="52"/>
  <c r="CC88" i="52" s="1"/>
  <c r="BF15" i="52"/>
  <c r="BG15" i="52" s="1"/>
  <c r="BE44" i="52"/>
  <c r="CC46" i="51"/>
  <c r="CC88" i="51" s="1"/>
  <c r="CF18" i="51"/>
  <c r="CG18" i="51" s="1"/>
  <c r="BS18" i="51"/>
  <c r="BT18" i="51" s="1"/>
  <c r="BU18" i="51" s="1"/>
  <c r="CF24" i="54"/>
  <c r="CG24" i="54" s="1"/>
  <c r="BS24" i="54"/>
  <c r="CF36" i="55"/>
  <c r="BT36" i="55"/>
  <c r="BU36" i="55" s="1"/>
  <c r="CF29" i="48"/>
  <c r="CG29" i="48" s="1"/>
  <c r="BT29" i="48"/>
  <c r="BU29" i="48" s="1"/>
  <c r="BF16" i="48"/>
  <c r="BG16" i="48" s="1"/>
  <c r="CG19" i="53"/>
  <c r="BS23" i="48"/>
  <c r="BT23" i="48" s="1"/>
  <c r="BU23" i="48" s="1"/>
  <c r="CF23" i="48"/>
  <c r="CG23" i="48" s="1"/>
  <c r="BS19" i="52"/>
  <c r="CF19" i="52"/>
  <c r="CG19" i="52" s="1"/>
  <c r="BS16" i="47"/>
  <c r="BT16" i="47" s="1"/>
  <c r="BU16" i="47" s="1"/>
  <c r="CF16" i="47"/>
  <c r="CG16" i="47" s="1"/>
  <c r="CF19" i="54"/>
  <c r="CG19" i="54" s="1"/>
  <c r="BS19" i="54"/>
  <c r="BF28" i="49"/>
  <c r="CE28" i="49"/>
  <c r="BG28" i="49"/>
  <c r="BW28" i="49"/>
  <c r="AS30" i="49"/>
  <c r="BT30" i="47"/>
  <c r="BU30" i="47"/>
  <c r="CF30" i="47"/>
  <c r="BW30" i="52"/>
  <c r="CF15" i="52"/>
  <c r="CG15" i="52" s="1"/>
  <c r="BS15" i="52"/>
  <c r="BW15" i="52" s="1"/>
  <c r="CF25" i="52"/>
  <c r="CG25" i="52" s="1"/>
  <c r="CB98" i="47"/>
  <c r="BR40" i="37"/>
  <c r="BS18" i="1"/>
  <c r="BT18" i="1" s="1"/>
  <c r="BX18" i="1" s="1"/>
  <c r="BG16" i="1"/>
  <c r="BG18" i="1"/>
  <c r="BG19" i="1"/>
  <c r="BS21" i="37"/>
  <c r="CG16" i="1"/>
  <c r="BX34" i="1"/>
  <c r="BS16" i="1"/>
  <c r="BT16" i="1" s="1"/>
  <c r="BU16" i="1" s="1"/>
  <c r="CF25" i="1"/>
  <c r="CG25" i="1" s="1"/>
  <c r="BW27" i="1"/>
  <c r="BU32" i="1"/>
  <c r="BY32" i="1" s="1"/>
  <c r="BS28" i="1"/>
  <c r="CF28" i="1" s="1"/>
  <c r="BS17" i="1"/>
  <c r="BG20" i="1"/>
  <c r="BS24" i="1"/>
  <c r="BT24" i="1" s="1"/>
  <c r="BS20" i="1"/>
  <c r="BW20" i="1" s="1"/>
  <c r="CE28" i="1"/>
  <c r="CG28" i="1" s="1"/>
  <c r="BF28" i="1"/>
  <c r="BG28" i="1" s="1"/>
  <c r="BS23" i="1"/>
  <c r="BW23" i="1" s="1"/>
  <c r="BE44" i="1"/>
  <c r="BF17" i="1"/>
  <c r="BG17" i="1" s="1"/>
  <c r="BF24" i="1"/>
  <c r="BG24" i="1" s="1"/>
  <c r="BT27" i="1"/>
  <c r="BU27" i="1" s="1"/>
  <c r="CF27" i="1"/>
  <c r="CG27" i="1" s="1"/>
  <c r="CG17" i="1"/>
  <c r="CG20" i="1"/>
  <c r="CF36" i="1"/>
  <c r="BT36" i="1"/>
  <c r="BU36" i="1" s="1"/>
  <c r="BF30" i="1"/>
  <c r="CE30" i="1"/>
  <c r="BW30" i="1"/>
  <c r="BT29" i="1"/>
  <c r="BU29" i="1" s="1"/>
  <c r="CF29" i="1"/>
  <c r="BF36" i="1"/>
  <c r="CE36" i="1"/>
  <c r="BT30" i="1"/>
  <c r="BU30" i="1" s="1"/>
  <c r="CF30" i="1"/>
  <c r="BF29" i="1"/>
  <c r="BG29" i="1" s="1"/>
  <c r="CE29" i="1"/>
  <c r="BW36" i="1"/>
  <c r="BW29" i="1"/>
  <c r="AS28" i="1"/>
  <c r="AS27" i="1"/>
  <c r="AR44" i="1"/>
  <c r="CD44" i="1"/>
  <c r="CD46" i="1" s="1"/>
  <c r="CD88" i="1" s="1"/>
  <c r="CG23" i="1"/>
  <c r="CG24" i="1"/>
  <c r="BM23" i="37"/>
  <c r="BR23" i="37" s="1"/>
  <c r="BR31" i="37"/>
  <c r="BB23" i="37"/>
  <c r="BC23" i="37" s="1"/>
  <c r="AP20" i="37"/>
  <c r="BO34" i="37"/>
  <c r="BP34" i="37" s="1"/>
  <c r="BR33" i="37"/>
  <c r="BB33" i="37"/>
  <c r="BC33" i="37" s="1"/>
  <c r="BB31" i="37"/>
  <c r="BC31" i="37" s="1"/>
  <c r="BO31" i="37"/>
  <c r="BP31" i="37" s="1"/>
  <c r="BB32" i="37"/>
  <c r="BC32" i="37" s="1"/>
  <c r="BO32" i="37"/>
  <c r="BP32" i="37" s="1"/>
  <c r="BR32" i="37"/>
  <c r="BB40" i="37"/>
  <c r="BC40" i="37" s="1"/>
  <c r="AP32" i="37"/>
  <c r="BO40" i="37"/>
  <c r="BP40" i="37" s="1"/>
  <c r="BO33" i="37"/>
  <c r="BP33" i="37" s="1"/>
  <c r="BB34" i="37"/>
  <c r="BC34" i="37" s="1"/>
  <c r="BR34" i="37"/>
  <c r="BM20" i="37"/>
  <c r="BR20" i="37" s="1"/>
  <c r="BB24" i="37"/>
  <c r="BM24" i="37"/>
  <c r="BO24" i="37" s="1"/>
  <c r="BP24" i="37" s="1"/>
  <c r="BB20" i="37"/>
  <c r="BC20" i="37" s="1"/>
  <c r="BM27" i="37"/>
  <c r="BM28" i="37"/>
  <c r="BB27" i="37"/>
  <c r="BC27" i="37" s="1"/>
  <c r="BO19" i="37"/>
  <c r="BP19" i="37" s="1"/>
  <c r="BC19" i="37"/>
  <c r="BR19" i="37"/>
  <c r="CB46" i="1"/>
  <c r="CB88" i="1" s="1"/>
  <c r="BS86" i="1"/>
  <c r="CF70" i="1"/>
  <c r="BE86" i="1"/>
  <c r="CE70" i="1"/>
  <c r="BU35" i="1"/>
  <c r="BY35" i="1" s="1"/>
  <c r="BX35" i="1"/>
  <c r="BW21" i="1"/>
  <c r="BG15" i="1"/>
  <c r="BU15" i="1"/>
  <c r="BW15" i="1"/>
  <c r="BW22" i="1"/>
  <c r="Q44" i="1"/>
  <c r="P48" i="37" s="1"/>
  <c r="BG21" i="1"/>
  <c r="BY21" i="1" s="1"/>
  <c r="BX21" i="1"/>
  <c r="O93" i="1"/>
  <c r="BX74" i="1"/>
  <c r="AC92" i="1"/>
  <c r="AC91" i="1"/>
  <c r="AQ91" i="1" s="1"/>
  <c r="AC90" i="1"/>
  <c r="AQ90" i="1" s="1"/>
  <c r="BE90" i="1" s="1"/>
  <c r="BX23" i="49" l="1"/>
  <c r="BX29" i="54"/>
  <c r="BX29" i="52"/>
  <c r="AS44" i="50"/>
  <c r="BY36" i="52"/>
  <c r="AC48" i="37"/>
  <c r="AO48" i="37"/>
  <c r="AZ48" i="37"/>
  <c r="AQ96" i="47"/>
  <c r="AQ97" i="47" s="1"/>
  <c r="CD97" i="47" s="1"/>
  <c r="BY27" i="49"/>
  <c r="CG27" i="55"/>
  <c r="BY30" i="53"/>
  <c r="CG36" i="48"/>
  <c r="CG27" i="49"/>
  <c r="CG30" i="53"/>
  <c r="CG36" i="50"/>
  <c r="BX17" i="50"/>
  <c r="BT19" i="1"/>
  <c r="BU19" i="1" s="1"/>
  <c r="BY19" i="1" s="1"/>
  <c r="BX20" i="52"/>
  <c r="BY27" i="55"/>
  <c r="CG30" i="50"/>
  <c r="BX23" i="53"/>
  <c r="CG28" i="50"/>
  <c r="CG36" i="47"/>
  <c r="BW20" i="52"/>
  <c r="BX29" i="47"/>
  <c r="CG30" i="47"/>
  <c r="CG29" i="47"/>
  <c r="BY29" i="47"/>
  <c r="BY30" i="55"/>
  <c r="BU29" i="54"/>
  <c r="BY29" i="54" s="1"/>
  <c r="BY17" i="48"/>
  <c r="BX30" i="52"/>
  <c r="BY30" i="47"/>
  <c r="CG29" i="53"/>
  <c r="CG29" i="49"/>
  <c r="CG28" i="49"/>
  <c r="CG30" i="51"/>
  <c r="CG27" i="48"/>
  <c r="BX20" i="51"/>
  <c r="BX30" i="54"/>
  <c r="BW17" i="54"/>
  <c r="CC98" i="54"/>
  <c r="BX30" i="49"/>
  <c r="AQ98" i="47"/>
  <c r="BY27" i="48"/>
  <c r="BX36" i="48"/>
  <c r="BY20" i="51"/>
  <c r="BX28" i="55"/>
  <c r="BX27" i="55"/>
  <c r="BX36" i="47"/>
  <c r="BX27" i="54"/>
  <c r="BY36" i="54"/>
  <c r="BX24" i="55"/>
  <c r="AC98" i="54"/>
  <c r="BX30" i="55"/>
  <c r="BX27" i="49"/>
  <c r="BX18" i="53"/>
  <c r="BX28" i="49"/>
  <c r="BY27" i="51"/>
  <c r="BW17" i="50"/>
  <c r="BX28" i="51"/>
  <c r="AC98" i="51"/>
  <c r="BX30" i="48"/>
  <c r="BY30" i="54"/>
  <c r="BX28" i="47"/>
  <c r="BY36" i="49"/>
  <c r="BX30" i="47"/>
  <c r="BY18" i="51"/>
  <c r="BY28" i="48"/>
  <c r="BX28" i="52"/>
  <c r="BX28" i="50"/>
  <c r="BX24" i="50"/>
  <c r="BG17" i="50"/>
  <c r="BY17" i="50" s="1"/>
  <c r="BX28" i="53"/>
  <c r="BY23" i="47"/>
  <c r="AQ88" i="50"/>
  <c r="AQ96" i="50"/>
  <c r="AQ97" i="50" s="1"/>
  <c r="CD97" i="50" s="1"/>
  <c r="CD98" i="50" s="1"/>
  <c r="AQ88" i="55"/>
  <c r="AQ96" i="55"/>
  <c r="AQ97" i="55" s="1"/>
  <c r="CD97" i="55" s="1"/>
  <c r="CD98" i="55" s="1"/>
  <c r="BY23" i="48"/>
  <c r="BG15" i="54"/>
  <c r="CE44" i="54"/>
  <c r="BF44" i="54"/>
  <c r="BG28" i="47"/>
  <c r="BY28" i="47" s="1"/>
  <c r="BT15" i="51"/>
  <c r="BS44" i="51"/>
  <c r="BW44" i="51" s="1"/>
  <c r="BT15" i="49"/>
  <c r="BU15" i="49" s="1"/>
  <c r="BS44" i="49"/>
  <c r="BW44" i="49" s="1"/>
  <c r="BG28" i="55"/>
  <c r="BY28" i="55" s="1"/>
  <c r="BT20" i="47"/>
  <c r="BX20" i="47" s="1"/>
  <c r="BU20" i="47"/>
  <c r="BY20" i="47" s="1"/>
  <c r="BT16" i="48"/>
  <c r="BU16" i="48" s="1"/>
  <c r="BY16" i="48" s="1"/>
  <c r="BW16" i="48"/>
  <c r="AQ88" i="49"/>
  <c r="AQ96" i="49"/>
  <c r="AQ97" i="49" s="1"/>
  <c r="CD97" i="49" s="1"/>
  <c r="BT20" i="55"/>
  <c r="BX20" i="55" s="1"/>
  <c r="AS44" i="51"/>
  <c r="BX29" i="50"/>
  <c r="BG30" i="50"/>
  <c r="BY30" i="50" s="1"/>
  <c r="BX30" i="50"/>
  <c r="BY29" i="50"/>
  <c r="BW20" i="55"/>
  <c r="BU36" i="48"/>
  <c r="BY36" i="48" s="1"/>
  <c r="BW18" i="55"/>
  <c r="BT18" i="55"/>
  <c r="BX18" i="55" s="1"/>
  <c r="CG36" i="52"/>
  <c r="BY28" i="51"/>
  <c r="BY24" i="55"/>
  <c r="BW20" i="47"/>
  <c r="CC98" i="51"/>
  <c r="BW18" i="50"/>
  <c r="BT18" i="50"/>
  <c r="BU18" i="50" s="1"/>
  <c r="BY18" i="50" s="1"/>
  <c r="BT15" i="55"/>
  <c r="BS44" i="55"/>
  <c r="BW44" i="55" s="1"/>
  <c r="BG29" i="55"/>
  <c r="BY29" i="55" s="1"/>
  <c r="BX29" i="55"/>
  <c r="BG28" i="54"/>
  <c r="BY28" i="54" s="1"/>
  <c r="BX28" i="54"/>
  <c r="O97" i="49"/>
  <c r="O98" i="49" s="1"/>
  <c r="BG15" i="47"/>
  <c r="BF44" i="47"/>
  <c r="CE44" i="47"/>
  <c r="CE46" i="47" s="1"/>
  <c r="CE88" i="47" s="1"/>
  <c r="AQ88" i="54"/>
  <c r="AQ96" i="54"/>
  <c r="AQ97" i="54" s="1"/>
  <c r="CD97" i="54" s="1"/>
  <c r="CD98" i="54" s="1"/>
  <c r="BT24" i="52"/>
  <c r="BX24" i="52" s="1"/>
  <c r="BY29" i="48"/>
  <c r="BY30" i="49"/>
  <c r="BF44" i="53"/>
  <c r="BT19" i="48"/>
  <c r="BU19" i="48" s="1"/>
  <c r="BY19" i="48" s="1"/>
  <c r="CG27" i="51"/>
  <c r="BG30" i="51"/>
  <c r="BY30" i="51" s="1"/>
  <c r="BX30" i="51"/>
  <c r="BW16" i="51"/>
  <c r="BX36" i="52"/>
  <c r="BT20" i="48"/>
  <c r="BX20" i="48" s="1"/>
  <c r="BU20" i="48"/>
  <c r="BY20" i="48" s="1"/>
  <c r="BT16" i="55"/>
  <c r="BX16" i="55" s="1"/>
  <c r="BU16" i="55"/>
  <c r="BY16" i="55" s="1"/>
  <c r="CG36" i="55"/>
  <c r="BW15" i="55"/>
  <c r="BT19" i="47"/>
  <c r="BU19" i="47" s="1"/>
  <c r="BY19" i="47" s="1"/>
  <c r="BW19" i="47"/>
  <c r="BX29" i="48"/>
  <c r="BG44" i="52"/>
  <c r="CE44" i="52"/>
  <c r="BF44" i="52"/>
  <c r="AS44" i="53"/>
  <c r="BY28" i="50"/>
  <c r="BT19" i="51"/>
  <c r="BU19" i="51"/>
  <c r="BY19" i="51" s="1"/>
  <c r="BX16" i="51"/>
  <c r="BT17" i="52"/>
  <c r="BX17" i="52" s="1"/>
  <c r="BU17" i="52"/>
  <c r="BY17" i="52" s="1"/>
  <c r="BT24" i="47"/>
  <c r="BX24" i="47" s="1"/>
  <c r="BU24" i="47"/>
  <c r="BY24" i="47" s="1"/>
  <c r="BT19" i="55"/>
  <c r="BX19" i="55" s="1"/>
  <c r="BY36" i="47"/>
  <c r="BW23" i="48"/>
  <c r="BY36" i="55"/>
  <c r="BW23" i="47"/>
  <c r="BW24" i="49"/>
  <c r="BT24" i="49"/>
  <c r="BW19" i="55"/>
  <c r="BW18" i="51"/>
  <c r="BX27" i="53"/>
  <c r="AS44" i="48"/>
  <c r="BX27" i="50"/>
  <c r="BS44" i="53"/>
  <c r="BW44" i="53" s="1"/>
  <c r="BT19" i="53"/>
  <c r="BU19" i="53" s="1"/>
  <c r="BY19" i="53" s="1"/>
  <c r="BW19" i="53"/>
  <c r="CG28" i="48"/>
  <c r="CC98" i="52"/>
  <c r="BT20" i="54"/>
  <c r="BW20" i="54"/>
  <c r="AC96" i="47"/>
  <c r="AC88" i="47"/>
  <c r="BT18" i="54"/>
  <c r="BX18" i="54" s="1"/>
  <c r="BY27" i="53"/>
  <c r="BW17" i="53"/>
  <c r="BT17" i="53"/>
  <c r="BX17" i="53" s="1"/>
  <c r="BT15" i="53"/>
  <c r="BU15" i="53"/>
  <c r="BY15" i="53" s="1"/>
  <c r="BW15" i="53"/>
  <c r="BT24" i="53"/>
  <c r="BX24" i="53" s="1"/>
  <c r="BU24" i="53"/>
  <c r="BY24" i="53" s="1"/>
  <c r="BW24" i="53"/>
  <c r="BT18" i="52"/>
  <c r="BW18" i="52"/>
  <c r="BX28" i="48"/>
  <c r="BT17" i="47"/>
  <c r="BX17" i="47" s="1"/>
  <c r="AC98" i="52"/>
  <c r="BG30" i="48"/>
  <c r="BY30" i="48" s="1"/>
  <c r="AC96" i="53"/>
  <c r="AC88" i="53"/>
  <c r="BX23" i="47"/>
  <c r="BX18" i="51"/>
  <c r="BF44" i="51"/>
  <c r="O97" i="51"/>
  <c r="BS44" i="47"/>
  <c r="BW44" i="47" s="1"/>
  <c r="BT15" i="47"/>
  <c r="BX15" i="47" s="1"/>
  <c r="CG27" i="52"/>
  <c r="BG17" i="54"/>
  <c r="BY17" i="54" s="1"/>
  <c r="BX17" i="54"/>
  <c r="BW19" i="51"/>
  <c r="BW15" i="51"/>
  <c r="BW23" i="53"/>
  <c r="BT16" i="53"/>
  <c r="BW16" i="53"/>
  <c r="CG15" i="53"/>
  <c r="BW17" i="52"/>
  <c r="BT20" i="53"/>
  <c r="BX20" i="53" s="1"/>
  <c r="BY28" i="49"/>
  <c r="BX29" i="53"/>
  <c r="BW23" i="55"/>
  <c r="BT23" i="51"/>
  <c r="BX23" i="51" s="1"/>
  <c r="BW23" i="51"/>
  <c r="CG30" i="48"/>
  <c r="BW19" i="49"/>
  <c r="BT19" i="49"/>
  <c r="BW18" i="54"/>
  <c r="BX27" i="48"/>
  <c r="AC88" i="50"/>
  <c r="AC96" i="50"/>
  <c r="AC97" i="50" s="1"/>
  <c r="CC97" i="50" s="1"/>
  <c r="CC98" i="50" s="1"/>
  <c r="BW24" i="51"/>
  <c r="BT24" i="51"/>
  <c r="BX24" i="51" s="1"/>
  <c r="BX27" i="52"/>
  <c r="BT18" i="48"/>
  <c r="BX18" i="48" s="1"/>
  <c r="O97" i="55"/>
  <c r="BY29" i="53"/>
  <c r="BX27" i="51"/>
  <c r="BT23" i="52"/>
  <c r="BX23" i="52" s="1"/>
  <c r="BW23" i="52"/>
  <c r="BT19" i="54"/>
  <c r="BX19" i="54" s="1"/>
  <c r="BW19" i="54"/>
  <c r="BX29" i="49"/>
  <c r="BG27" i="52"/>
  <c r="BY27" i="52" s="1"/>
  <c r="BW18" i="49"/>
  <c r="BT18" i="49"/>
  <c r="BX18" i="49" s="1"/>
  <c r="BT20" i="49"/>
  <c r="BX20" i="49" s="1"/>
  <c r="BU20" i="49"/>
  <c r="BY20" i="49" s="1"/>
  <c r="BW16" i="50"/>
  <c r="BT16" i="50"/>
  <c r="BW24" i="52"/>
  <c r="BT16" i="49"/>
  <c r="BX16" i="49" s="1"/>
  <c r="BW16" i="49"/>
  <c r="AC98" i="49"/>
  <c r="BX30" i="53"/>
  <c r="BS44" i="54"/>
  <c r="BW44" i="54" s="1"/>
  <c r="BT15" i="54"/>
  <c r="BT24" i="48"/>
  <c r="BX24" i="48" s="1"/>
  <c r="BW24" i="48"/>
  <c r="BW24" i="54"/>
  <c r="BT24" i="54"/>
  <c r="BX24" i="54" s="1"/>
  <c r="BG23" i="53"/>
  <c r="BY23" i="53" s="1"/>
  <c r="BY16" i="1"/>
  <c r="BW23" i="54"/>
  <c r="BT23" i="54"/>
  <c r="BU23" i="54" s="1"/>
  <c r="BY23" i="54" s="1"/>
  <c r="O97" i="50"/>
  <c r="BW17" i="51"/>
  <c r="BT17" i="51"/>
  <c r="BX17" i="51" s="1"/>
  <c r="BU17" i="51"/>
  <c r="BY17" i="51" s="1"/>
  <c r="BG28" i="53"/>
  <c r="BY28" i="53" s="1"/>
  <c r="BG44" i="50"/>
  <c r="CE44" i="51"/>
  <c r="CE46" i="51" s="1"/>
  <c r="CE88" i="51" s="1"/>
  <c r="BY27" i="50"/>
  <c r="BG15" i="49"/>
  <c r="BF44" i="49"/>
  <c r="CE44" i="49"/>
  <c r="CE46" i="49" s="1"/>
  <c r="CE88" i="49" s="1"/>
  <c r="BW24" i="55"/>
  <c r="CE44" i="55"/>
  <c r="CE46" i="55" s="1"/>
  <c r="CE88" i="55" s="1"/>
  <c r="BW15" i="48"/>
  <c r="BS44" i="48"/>
  <c r="BW44" i="48" s="1"/>
  <c r="BT15" i="48"/>
  <c r="BX15" i="48" s="1"/>
  <c r="BW17" i="49"/>
  <c r="BT17" i="49"/>
  <c r="BX17" i="49" s="1"/>
  <c r="CD46" i="49"/>
  <c r="CD88" i="49" s="1"/>
  <c r="BT20" i="50"/>
  <c r="BU20" i="50" s="1"/>
  <c r="BY20" i="50" s="1"/>
  <c r="BW20" i="50"/>
  <c r="BW16" i="47"/>
  <c r="BW20" i="51"/>
  <c r="BX17" i="48"/>
  <c r="CG30" i="55"/>
  <c r="BY28" i="52"/>
  <c r="CE44" i="50"/>
  <c r="CE46" i="50" s="1"/>
  <c r="CE88" i="50" s="1"/>
  <c r="BF44" i="50"/>
  <c r="BT15" i="50"/>
  <c r="BU15" i="50" s="1"/>
  <c r="BS44" i="50"/>
  <c r="BW44" i="50" s="1"/>
  <c r="CE44" i="53"/>
  <c r="CE46" i="53" s="1"/>
  <c r="CE88" i="53" s="1"/>
  <c r="BX36" i="51"/>
  <c r="BG29" i="51"/>
  <c r="BY29" i="51" s="1"/>
  <c r="BY36" i="53"/>
  <c r="CG15" i="48"/>
  <c r="CE44" i="48"/>
  <c r="CE46" i="48" s="1"/>
  <c r="CE88" i="48" s="1"/>
  <c r="BF44" i="48"/>
  <c r="CD98" i="47"/>
  <c r="CG28" i="53"/>
  <c r="BX18" i="47"/>
  <c r="BF44" i="55"/>
  <c r="BY30" i="52"/>
  <c r="BW16" i="52"/>
  <c r="BT16" i="52"/>
  <c r="BX16" i="52" s="1"/>
  <c r="BT17" i="55"/>
  <c r="BX17" i="55" s="1"/>
  <c r="BW17" i="55"/>
  <c r="BT16" i="54"/>
  <c r="BW16" i="54"/>
  <c r="BY29" i="49"/>
  <c r="BT19" i="50"/>
  <c r="BX19" i="50" s="1"/>
  <c r="BU19" i="50"/>
  <c r="BY19" i="50" s="1"/>
  <c r="BW19" i="50"/>
  <c r="BG16" i="47"/>
  <c r="BY16" i="47" s="1"/>
  <c r="BX16" i="47"/>
  <c r="BW18" i="47"/>
  <c r="BY36" i="51"/>
  <c r="BW19" i="52"/>
  <c r="BT19" i="52"/>
  <c r="BY36" i="50"/>
  <c r="BW18" i="53"/>
  <c r="BG27" i="54"/>
  <c r="BY27" i="54" s="1"/>
  <c r="BG18" i="47"/>
  <c r="BY18" i="47" s="1"/>
  <c r="BX23" i="55"/>
  <c r="CC98" i="48"/>
  <c r="CG29" i="51"/>
  <c r="O97" i="54"/>
  <c r="O98" i="54" s="1"/>
  <c r="BX36" i="53"/>
  <c r="BW18" i="48"/>
  <c r="BS44" i="52"/>
  <c r="BW44" i="52" s="1"/>
  <c r="BT15" i="52"/>
  <c r="BU15" i="52" s="1"/>
  <c r="BX36" i="49"/>
  <c r="BY18" i="53"/>
  <c r="BU29" i="52"/>
  <c r="BY29" i="52" s="1"/>
  <c r="BX36" i="55"/>
  <c r="BW23" i="50"/>
  <c r="BT23" i="50"/>
  <c r="BX23" i="50" s="1"/>
  <c r="BU23" i="50"/>
  <c r="BY23" i="50" s="1"/>
  <c r="BW17" i="48"/>
  <c r="CG36" i="53"/>
  <c r="BX23" i="48"/>
  <c r="AC98" i="55"/>
  <c r="AS44" i="52"/>
  <c r="O96" i="1"/>
  <c r="M100" i="37" s="1"/>
  <c r="O88" i="1"/>
  <c r="M92" i="37" s="1"/>
  <c r="BW18" i="1"/>
  <c r="BU18" i="1"/>
  <c r="BY18" i="1" s="1"/>
  <c r="BX16" i="1"/>
  <c r="BW24" i="1"/>
  <c r="BW16" i="1"/>
  <c r="BX24" i="1"/>
  <c r="BW28" i="1"/>
  <c r="BT20" i="1"/>
  <c r="BX20" i="1" s="1"/>
  <c r="BS44" i="1"/>
  <c r="BT17" i="1"/>
  <c r="BX17" i="1" s="1"/>
  <c r="BW17" i="1"/>
  <c r="BT28" i="1"/>
  <c r="BT23" i="1"/>
  <c r="BX23" i="1" s="1"/>
  <c r="CG30" i="1"/>
  <c r="BX30" i="1"/>
  <c r="BX27" i="1"/>
  <c r="CG36" i="1"/>
  <c r="BX36" i="1"/>
  <c r="BY27" i="1"/>
  <c r="BG30" i="1"/>
  <c r="BY30" i="1" s="1"/>
  <c r="BF44" i="1"/>
  <c r="BY29" i="1"/>
  <c r="CG29" i="1"/>
  <c r="BX29" i="1"/>
  <c r="AS44" i="1"/>
  <c r="CE44" i="1"/>
  <c r="CE46" i="1" s="1"/>
  <c r="CE88" i="1" s="1"/>
  <c r="BG36" i="1"/>
  <c r="BY36" i="1" s="1"/>
  <c r="BT40" i="37"/>
  <c r="BO23" i="37"/>
  <c r="BS23" i="37" s="1"/>
  <c r="BS40" i="37"/>
  <c r="BT33" i="37"/>
  <c r="BS33" i="37"/>
  <c r="BR24" i="37"/>
  <c r="BS32" i="37"/>
  <c r="BT34" i="37"/>
  <c r="BT31" i="37"/>
  <c r="BT32" i="37"/>
  <c r="BS34" i="37"/>
  <c r="BS31" i="37"/>
  <c r="BO28" i="37"/>
  <c r="BR28" i="37"/>
  <c r="BO27" i="37"/>
  <c r="BP27" i="37" s="1"/>
  <c r="BT27" i="37" s="1"/>
  <c r="BR27" i="37"/>
  <c r="BC24" i="37"/>
  <c r="BT24" i="37" s="1"/>
  <c r="BS24" i="37"/>
  <c r="BO20" i="37"/>
  <c r="BS20" i="37" s="1"/>
  <c r="BT19" i="37"/>
  <c r="BS19" i="37"/>
  <c r="CC70" i="1"/>
  <c r="BU24" i="1"/>
  <c r="BY24" i="1" s="1"/>
  <c r="BU22" i="1"/>
  <c r="BY22" i="1" s="1"/>
  <c r="BX22" i="1"/>
  <c r="BY15" i="1"/>
  <c r="BX15" i="1"/>
  <c r="O94" i="1"/>
  <c r="AC93" i="1"/>
  <c r="AQ93" i="1" s="1"/>
  <c r="BE93" i="1" s="1"/>
  <c r="AQ92" i="1"/>
  <c r="BE92" i="1" s="1"/>
  <c r="BE91" i="1"/>
  <c r="BS90" i="1"/>
  <c r="BX90" i="1" s="1"/>
  <c r="BU24" i="52" l="1"/>
  <c r="BY24" i="52" s="1"/>
  <c r="BU20" i="53"/>
  <c r="BY20" i="53" s="1"/>
  <c r="BU16" i="52"/>
  <c r="BY16" i="52" s="1"/>
  <c r="BU24" i="54"/>
  <c r="BY24" i="54" s="1"/>
  <c r="BU18" i="49"/>
  <c r="BY18" i="49" s="1"/>
  <c r="BX16" i="48"/>
  <c r="BX19" i="53"/>
  <c r="BU18" i="54"/>
  <c r="BY18" i="54" s="1"/>
  <c r="BU24" i="48"/>
  <c r="BY24" i="48" s="1"/>
  <c r="Z100" i="37"/>
  <c r="BM48" i="37"/>
  <c r="BR48" i="37" s="1"/>
  <c r="AP48" i="37"/>
  <c r="BB48" i="37"/>
  <c r="BW44" i="1"/>
  <c r="BU15" i="47"/>
  <c r="BY15" i="47" s="1"/>
  <c r="BU19" i="54"/>
  <c r="BY19" i="54" s="1"/>
  <c r="BU19" i="55"/>
  <c r="BY19" i="55" s="1"/>
  <c r="BX19" i="1"/>
  <c r="BY15" i="49"/>
  <c r="BX18" i="50"/>
  <c r="AQ98" i="55"/>
  <c r="AC98" i="50"/>
  <c r="BU17" i="55"/>
  <c r="BY17" i="55" s="1"/>
  <c r="BX19" i="48"/>
  <c r="BX19" i="47"/>
  <c r="BU17" i="47"/>
  <c r="BY17" i="47" s="1"/>
  <c r="AQ98" i="49"/>
  <c r="BU16" i="49"/>
  <c r="BY16" i="49" s="1"/>
  <c r="BY15" i="52"/>
  <c r="BU24" i="51"/>
  <c r="BY24" i="51" s="1"/>
  <c r="BT44" i="51"/>
  <c r="BX44" i="51" s="1"/>
  <c r="AQ96" i="53"/>
  <c r="AQ97" i="53" s="1"/>
  <c r="CD97" i="53" s="1"/>
  <c r="CD98" i="53" s="1"/>
  <c r="AQ88" i="53"/>
  <c r="AQ98" i="54"/>
  <c r="BG44" i="55"/>
  <c r="BG44" i="49"/>
  <c r="BU23" i="52"/>
  <c r="BY23" i="52" s="1"/>
  <c r="CE46" i="52"/>
  <c r="CE88" i="52" s="1"/>
  <c r="AQ88" i="51"/>
  <c r="AQ96" i="51"/>
  <c r="BU20" i="55"/>
  <c r="BY20" i="55" s="1"/>
  <c r="CF44" i="49"/>
  <c r="CF46" i="49" s="1"/>
  <c r="CF88" i="49" s="1"/>
  <c r="CG88" i="49" s="1"/>
  <c r="BT44" i="49"/>
  <c r="BX44" i="49" s="1"/>
  <c r="BX20" i="50"/>
  <c r="CB97" i="54"/>
  <c r="BU17" i="49"/>
  <c r="BU20" i="54"/>
  <c r="BY20" i="54" s="1"/>
  <c r="BX20" i="54"/>
  <c r="BG44" i="47"/>
  <c r="BG44" i="48"/>
  <c r="CB97" i="49"/>
  <c r="BU15" i="48"/>
  <c r="BT44" i="48"/>
  <c r="BX44" i="48" s="1"/>
  <c r="CF44" i="48"/>
  <c r="BU15" i="54"/>
  <c r="BT44" i="54"/>
  <c r="BX44" i="54" s="1"/>
  <c r="CF44" i="54"/>
  <c r="CF46" i="54" s="1"/>
  <c r="CF88" i="54" s="1"/>
  <c r="BT44" i="53"/>
  <c r="BX44" i="53" s="1"/>
  <c r="CF44" i="53"/>
  <c r="BX15" i="53"/>
  <c r="BU18" i="55"/>
  <c r="BY18" i="55" s="1"/>
  <c r="BX15" i="54"/>
  <c r="BT44" i="55"/>
  <c r="BX44" i="55" s="1"/>
  <c r="CF44" i="55"/>
  <c r="BX15" i="55"/>
  <c r="AC97" i="47"/>
  <c r="AC98" i="47" s="1"/>
  <c r="BG44" i="51"/>
  <c r="BE88" i="50"/>
  <c r="BE96" i="50"/>
  <c r="BE97" i="50" s="1"/>
  <c r="CE97" i="50" s="1"/>
  <c r="CE98" i="50" s="1"/>
  <c r="BX23" i="54"/>
  <c r="BY15" i="50"/>
  <c r="BU19" i="49"/>
  <c r="BY19" i="49" s="1"/>
  <c r="BX19" i="49"/>
  <c r="BU16" i="53"/>
  <c r="BY16" i="53" s="1"/>
  <c r="BX16" i="53"/>
  <c r="BT44" i="47"/>
  <c r="BX44" i="47" s="1"/>
  <c r="CF44" i="47"/>
  <c r="CB97" i="51"/>
  <c r="BE96" i="52"/>
  <c r="BE97" i="52" s="1"/>
  <c r="BE88" i="52"/>
  <c r="BU15" i="51"/>
  <c r="CF44" i="51"/>
  <c r="CF46" i="51" s="1"/>
  <c r="CF88" i="51" s="1"/>
  <c r="CG88" i="51" s="1"/>
  <c r="BX15" i="51"/>
  <c r="BX19" i="51"/>
  <c r="BX15" i="50"/>
  <c r="BT44" i="50"/>
  <c r="BX44" i="50" s="1"/>
  <c r="CF44" i="50"/>
  <c r="CB97" i="50"/>
  <c r="O98" i="50"/>
  <c r="BU17" i="53"/>
  <c r="BY17" i="53" s="1"/>
  <c r="CD98" i="49"/>
  <c r="CE46" i="54"/>
  <c r="CE88" i="54" s="1"/>
  <c r="BG44" i="54"/>
  <c r="BU16" i="50"/>
  <c r="BY16" i="50" s="1"/>
  <c r="BX16" i="50"/>
  <c r="CB97" i="55"/>
  <c r="O98" i="55"/>
  <c r="AC97" i="53"/>
  <c r="AC98" i="53" s="1"/>
  <c r="AQ98" i="50"/>
  <c r="AQ88" i="52"/>
  <c r="AQ96" i="52"/>
  <c r="BG44" i="53"/>
  <c r="BU16" i="54"/>
  <c r="BY16" i="54" s="1"/>
  <c r="BX16" i="54"/>
  <c r="BU18" i="48"/>
  <c r="BY18" i="48" s="1"/>
  <c r="BU15" i="55"/>
  <c r="BX15" i="49"/>
  <c r="BU24" i="49"/>
  <c r="BY24" i="49" s="1"/>
  <c r="BX24" i="49"/>
  <c r="BU18" i="52"/>
  <c r="BY18" i="52" s="1"/>
  <c r="BX18" i="52"/>
  <c r="BT44" i="52"/>
  <c r="BX44" i="52" s="1"/>
  <c r="CF44" i="52"/>
  <c r="CF46" i="52" s="1"/>
  <c r="CF88" i="52" s="1"/>
  <c r="BX15" i="52"/>
  <c r="BU19" i="52"/>
  <c r="BY19" i="52" s="1"/>
  <c r="BX19" i="52"/>
  <c r="O98" i="51"/>
  <c r="BU23" i="51"/>
  <c r="BY23" i="51" s="1"/>
  <c r="AQ88" i="48"/>
  <c r="AQ96" i="48"/>
  <c r="BU23" i="1"/>
  <c r="BY23" i="1" s="1"/>
  <c r="AQ88" i="1"/>
  <c r="AQ96" i="1"/>
  <c r="BU20" i="1"/>
  <c r="BY20" i="1" s="1"/>
  <c r="BP23" i="37"/>
  <c r="BT23" i="37" s="1"/>
  <c r="CF44" i="1"/>
  <c r="CG44" i="1" s="1"/>
  <c r="CG46" i="1" s="1"/>
  <c r="BU28" i="1"/>
  <c r="BY28" i="1" s="1"/>
  <c r="BX28" i="1"/>
  <c r="BU17" i="1"/>
  <c r="BY17" i="1" s="1"/>
  <c r="BT44" i="1"/>
  <c r="BG44" i="1"/>
  <c r="CG70" i="1"/>
  <c r="BP20" i="37"/>
  <c r="BT20" i="37" s="1"/>
  <c r="BS27" i="37"/>
  <c r="BP28" i="37"/>
  <c r="BT28" i="37" s="1"/>
  <c r="BS28" i="37"/>
  <c r="AC89" i="1"/>
  <c r="AC94" i="1" s="1"/>
  <c r="O97" i="1"/>
  <c r="M101" i="37" s="1"/>
  <c r="AC86" i="1"/>
  <c r="AC88" i="1" s="1"/>
  <c r="Z92" i="37" s="1"/>
  <c r="BX70" i="1"/>
  <c r="BS93" i="1"/>
  <c r="BX93" i="1" s="1"/>
  <c r="BS92" i="1"/>
  <c r="BX92" i="1" s="1"/>
  <c r="BS91" i="1"/>
  <c r="BX91" i="1" s="1"/>
  <c r="BU44" i="50" l="1"/>
  <c r="BU44" i="47"/>
  <c r="BO48" i="37"/>
  <c r="BS48" i="37" s="1"/>
  <c r="AM92" i="37"/>
  <c r="AM100" i="37"/>
  <c r="BC48" i="37"/>
  <c r="BX44" i="1"/>
  <c r="CG44" i="51"/>
  <c r="CG46" i="51" s="1"/>
  <c r="CG44" i="54"/>
  <c r="CG46" i="54" s="1"/>
  <c r="CG88" i="54"/>
  <c r="AQ98" i="53"/>
  <c r="BU44" i="51"/>
  <c r="BY44" i="51" s="1"/>
  <c r="BY15" i="51"/>
  <c r="BS88" i="50"/>
  <c r="BX88" i="50" s="1"/>
  <c r="BS96" i="50"/>
  <c r="BS97" i="50" s="1"/>
  <c r="CF97" i="50" s="1"/>
  <c r="CG97" i="50" s="1"/>
  <c r="BE88" i="55"/>
  <c r="BE96" i="55"/>
  <c r="BU44" i="49"/>
  <c r="BY44" i="49" s="1"/>
  <c r="BY17" i="49"/>
  <c r="BE98" i="52"/>
  <c r="CE97" i="52"/>
  <c r="CE98" i="52" s="1"/>
  <c r="AQ97" i="52"/>
  <c r="BY15" i="54"/>
  <c r="BU44" i="54"/>
  <c r="BY44" i="54" s="1"/>
  <c r="CB98" i="54"/>
  <c r="CF46" i="53"/>
  <c r="CF88" i="53" s="1"/>
  <c r="CG44" i="53"/>
  <c r="CG46" i="53" s="1"/>
  <c r="BE98" i="50"/>
  <c r="CF46" i="48"/>
  <c r="CF88" i="48" s="1"/>
  <c r="CG88" i="48" s="1"/>
  <c r="CG44" i="48"/>
  <c r="CG46" i="48" s="1"/>
  <c r="BY44" i="50"/>
  <c r="CF46" i="47"/>
  <c r="CF88" i="47" s="1"/>
  <c r="CG44" i="47"/>
  <c r="CG46" i="47" s="1"/>
  <c r="BE96" i="51"/>
  <c r="BE97" i="51" s="1"/>
  <c r="CE97" i="51" s="1"/>
  <c r="CE98" i="51" s="1"/>
  <c r="BE88" i="51"/>
  <c r="BU44" i="48"/>
  <c r="BY15" i="48"/>
  <c r="CB98" i="51"/>
  <c r="CC97" i="53"/>
  <c r="CB98" i="50"/>
  <c r="BS88" i="47"/>
  <c r="BS96" i="47"/>
  <c r="BS97" i="47" s="1"/>
  <c r="CC97" i="47"/>
  <c r="CB98" i="49"/>
  <c r="CF46" i="50"/>
  <c r="CF88" i="50" s="1"/>
  <c r="CG44" i="50"/>
  <c r="CG46" i="50" s="1"/>
  <c r="BU44" i="53"/>
  <c r="AQ97" i="51"/>
  <c r="AQ98" i="51" s="1"/>
  <c r="BU44" i="55"/>
  <c r="BY15" i="55"/>
  <c r="BU44" i="52"/>
  <c r="AQ97" i="48"/>
  <c r="BE88" i="47"/>
  <c r="BE96" i="47"/>
  <c r="BY44" i="47"/>
  <c r="CG44" i="52"/>
  <c r="CG46" i="52" s="1"/>
  <c r="CG44" i="49"/>
  <c r="CG46" i="49" s="1"/>
  <c r="BE96" i="53"/>
  <c r="BE88" i="53"/>
  <c r="BE96" i="48"/>
  <c r="BE97" i="48" s="1"/>
  <c r="CE97" i="48" s="1"/>
  <c r="CE98" i="48" s="1"/>
  <c r="BE88" i="48"/>
  <c r="CG88" i="52"/>
  <c r="BE88" i="49"/>
  <c r="BE96" i="49"/>
  <c r="CB98" i="55"/>
  <c r="CF46" i="55"/>
  <c r="CF88" i="55" s="1"/>
  <c r="CG88" i="55" s="1"/>
  <c r="CG44" i="55"/>
  <c r="CG46" i="55" s="1"/>
  <c r="BE96" i="54"/>
  <c r="BE88" i="54"/>
  <c r="BE88" i="1"/>
  <c r="BE96" i="1"/>
  <c r="CF46" i="1"/>
  <c r="CF88" i="1" s="1"/>
  <c r="CG88" i="1" s="1"/>
  <c r="BU44" i="1"/>
  <c r="CB97" i="1"/>
  <c r="O98" i="1"/>
  <c r="M102" i="37" s="1"/>
  <c r="AQ89" i="1"/>
  <c r="BE89" i="1" s="1"/>
  <c r="BE94" i="1" s="1"/>
  <c r="BX86" i="1"/>
  <c r="AZ100" i="37" l="1"/>
  <c r="BP48" i="37"/>
  <c r="BT48" i="37" s="1"/>
  <c r="AZ92" i="37"/>
  <c r="BX97" i="50"/>
  <c r="BE98" i="48"/>
  <c r="BX96" i="50"/>
  <c r="BS98" i="50"/>
  <c r="BX98" i="50" s="1"/>
  <c r="CC98" i="47"/>
  <c r="BE98" i="51"/>
  <c r="CD97" i="52"/>
  <c r="BS96" i="52"/>
  <c r="BS88" i="52"/>
  <c r="BY44" i="52"/>
  <c r="CG88" i="47"/>
  <c r="BS88" i="49"/>
  <c r="BX88" i="49" s="1"/>
  <c r="BS96" i="49"/>
  <c r="BS97" i="49" s="1"/>
  <c r="CF97" i="49" s="1"/>
  <c r="CF98" i="49" s="1"/>
  <c r="CD97" i="48"/>
  <c r="BS88" i="55"/>
  <c r="BX88" i="55" s="1"/>
  <c r="BS96" i="55"/>
  <c r="BS97" i="55" s="1"/>
  <c r="CF97" i="55" s="1"/>
  <c r="CF98" i="55" s="1"/>
  <c r="BY44" i="55"/>
  <c r="BE97" i="55"/>
  <c r="BE98" i="55" s="1"/>
  <c r="BS98" i="47"/>
  <c r="CF97" i="47"/>
  <c r="CF98" i="47" s="1"/>
  <c r="BE97" i="54"/>
  <c r="BE98" i="54" s="1"/>
  <c r="BS96" i="53"/>
  <c r="BS97" i="53" s="1"/>
  <c r="CF97" i="53" s="1"/>
  <c r="CF98" i="53" s="1"/>
  <c r="BS88" i="53"/>
  <c r="CC98" i="53"/>
  <c r="CG88" i="53"/>
  <c r="BE97" i="49"/>
  <c r="BE97" i="53"/>
  <c r="BE98" i="53" s="1"/>
  <c r="CF98" i="50"/>
  <c r="CG98" i="50" s="1"/>
  <c r="CG88" i="50"/>
  <c r="AQ98" i="52"/>
  <c r="BS88" i="48"/>
  <c r="BS96" i="48"/>
  <c r="CD97" i="51"/>
  <c r="BS96" i="51"/>
  <c r="BS97" i="51" s="1"/>
  <c r="CF97" i="51" s="1"/>
  <c r="CF98" i="51" s="1"/>
  <c r="BS88" i="51"/>
  <c r="BY44" i="53"/>
  <c r="BX88" i="47"/>
  <c r="AQ98" i="48"/>
  <c r="BY44" i="48"/>
  <c r="BE97" i="47"/>
  <c r="BX96" i="47"/>
  <c r="BS96" i="54"/>
  <c r="BS97" i="54" s="1"/>
  <c r="CF97" i="54" s="1"/>
  <c r="CF98" i="54" s="1"/>
  <c r="BS88" i="54"/>
  <c r="BY44" i="1"/>
  <c r="BS96" i="1"/>
  <c r="BM100" i="37" s="1"/>
  <c r="BE97" i="1"/>
  <c r="BS88" i="1"/>
  <c r="CB98" i="1"/>
  <c r="AQ94" i="1"/>
  <c r="AQ97" i="1" s="1"/>
  <c r="BS89" i="1"/>
  <c r="BS94" i="1" s="1"/>
  <c r="AC97" i="1"/>
  <c r="CC97" i="1" l="1"/>
  <c r="CC98" i="1" s="1"/>
  <c r="Z101" i="37"/>
  <c r="AQ98" i="1"/>
  <c r="AM102" i="37" s="1"/>
  <c r="AM101" i="37"/>
  <c r="CE97" i="1"/>
  <c r="CE98" i="1" s="1"/>
  <c r="AZ101" i="37"/>
  <c r="BX88" i="1"/>
  <c r="BM92" i="37"/>
  <c r="BS92" i="37" s="1"/>
  <c r="BS98" i="54"/>
  <c r="BX98" i="54" s="1"/>
  <c r="BX96" i="54"/>
  <c r="BS98" i="53"/>
  <c r="BX88" i="53"/>
  <c r="BX98" i="53"/>
  <c r="BX96" i="55"/>
  <c r="BX97" i="51"/>
  <c r="BX96" i="53"/>
  <c r="BX96" i="51"/>
  <c r="CD98" i="48"/>
  <c r="BE98" i="1"/>
  <c r="CE97" i="54"/>
  <c r="BX97" i="54"/>
  <c r="BS98" i="49"/>
  <c r="BS97" i="48"/>
  <c r="BX96" i="48"/>
  <c r="CE97" i="53"/>
  <c r="BX97" i="53"/>
  <c r="BX88" i="54"/>
  <c r="CE97" i="47"/>
  <c r="BX97" i="47"/>
  <c r="BX88" i="48"/>
  <c r="BS98" i="51"/>
  <c r="BX98" i="51" s="1"/>
  <c r="BX88" i="51"/>
  <c r="BX96" i="49"/>
  <c r="BX88" i="52"/>
  <c r="CE97" i="49"/>
  <c r="BX97" i="49"/>
  <c r="BS97" i="52"/>
  <c r="BX96" i="52"/>
  <c r="BE98" i="47"/>
  <c r="BX98" i="47" s="1"/>
  <c r="CE97" i="55"/>
  <c r="BX97" i="55"/>
  <c r="CD98" i="52"/>
  <c r="CD98" i="51"/>
  <c r="CG98" i="51" s="1"/>
  <c r="CG97" i="51"/>
  <c r="BE98" i="49"/>
  <c r="BS98" i="55"/>
  <c r="BX98" i="55" s="1"/>
  <c r="BS97" i="1"/>
  <c r="BS100" i="37"/>
  <c r="CD97" i="1"/>
  <c r="BX94" i="1"/>
  <c r="BX96" i="1"/>
  <c r="BX89" i="1"/>
  <c r="AC98" i="1"/>
  <c r="Z102" i="37" s="1"/>
  <c r="AZ102" i="37" l="1"/>
  <c r="BS98" i="1"/>
  <c r="BM101" i="37"/>
  <c r="BS101" i="37" s="1"/>
  <c r="BX97" i="1"/>
  <c r="CE98" i="55"/>
  <c r="CG98" i="55" s="1"/>
  <c r="CG97" i="55"/>
  <c r="CE98" i="47"/>
  <c r="CG98" i="47" s="1"/>
  <c r="CG97" i="47"/>
  <c r="CF97" i="52"/>
  <c r="BX97" i="52"/>
  <c r="CE98" i="53"/>
  <c r="CG98" i="53" s="1"/>
  <c r="CG97" i="53"/>
  <c r="CE98" i="49"/>
  <c r="CG98" i="49" s="1"/>
  <c r="CG97" i="49"/>
  <c r="CF97" i="48"/>
  <c r="BX97" i="48"/>
  <c r="BX98" i="49"/>
  <c r="BS98" i="52"/>
  <c r="BX98" i="52" s="1"/>
  <c r="CE98" i="54"/>
  <c r="CG98" i="54" s="1"/>
  <c r="CG97" i="54"/>
  <c r="CF97" i="1"/>
  <c r="CF98" i="1" s="1"/>
  <c r="BS98" i="48"/>
  <c r="BX98" i="48" s="1"/>
  <c r="CD98" i="1"/>
  <c r="BM102" i="37" l="1"/>
  <c r="BS102" i="37" s="1"/>
  <c r="CG98" i="1"/>
  <c r="BX98" i="1"/>
  <c r="CG97" i="1"/>
  <c r="CF98" i="48"/>
  <c r="CG98" i="48" s="1"/>
  <c r="CG97" i="48"/>
  <c r="CF98" i="52"/>
  <c r="CG98" i="52" s="1"/>
  <c r="CG97" i="52"/>
</calcChain>
</file>

<file path=xl/sharedStrings.xml><?xml version="1.0" encoding="utf-8"?>
<sst xmlns="http://schemas.openxmlformats.org/spreadsheetml/2006/main" count="2553" uniqueCount="191">
  <si>
    <t>Key Personnel</t>
  </si>
  <si>
    <t>Appointment #2</t>
  </si>
  <si>
    <t>Appointment #3</t>
  </si>
  <si>
    <t xml:space="preserve">Total </t>
  </si>
  <si>
    <t xml:space="preserve">No. </t>
  </si>
  <si>
    <t>Name</t>
  </si>
  <si>
    <t>Title</t>
  </si>
  <si>
    <t xml:space="preserve">Compensation </t>
  </si>
  <si>
    <t>Appt Term (in months)</t>
  </si>
  <si>
    <t>FTE Amt</t>
  </si>
  <si>
    <t>Monthly Rate</t>
  </si>
  <si>
    <t>IBS</t>
  </si>
  <si>
    <t>Start Date:</t>
  </si>
  <si>
    <t>End Date:</t>
  </si>
  <si>
    <t>Escalation</t>
  </si>
  <si>
    <t>Detailed Budget</t>
  </si>
  <si>
    <t>Budget Period 1</t>
  </si>
  <si>
    <t>Budget Period 2</t>
  </si>
  <si>
    <t>Budget Period 3</t>
  </si>
  <si>
    <t>Budget Period 4</t>
  </si>
  <si>
    <t>Budget Period 5</t>
  </si>
  <si>
    <t>Cummulative</t>
  </si>
  <si>
    <t>FT/PT</t>
  </si>
  <si>
    <t>Salary</t>
  </si>
  <si>
    <t xml:space="preserve">Fringe </t>
  </si>
  <si>
    <t>Total</t>
  </si>
  <si>
    <t>Fringe</t>
  </si>
  <si>
    <t>Personnel Costs</t>
  </si>
  <si>
    <t>CAL</t>
  </si>
  <si>
    <t>ACAD</t>
  </si>
  <si>
    <t>SMR</t>
  </si>
  <si>
    <t xml:space="preserve">Key Personnel </t>
  </si>
  <si>
    <t>FT</t>
  </si>
  <si>
    <t>PT</t>
  </si>
  <si>
    <t>Type</t>
  </si>
  <si>
    <t>Yearly Rate</t>
  </si>
  <si>
    <t>Graduate Student</t>
  </si>
  <si>
    <t>Total Personnel &amp; Fringe:</t>
  </si>
  <si>
    <t xml:space="preserve">Non-Personnel Costs </t>
  </si>
  <si>
    <t>Funds Requested</t>
  </si>
  <si>
    <t>No.</t>
  </si>
  <si>
    <t xml:space="preserve">Description </t>
  </si>
  <si>
    <t>Total Equipment:</t>
  </si>
  <si>
    <t xml:space="preserve">Travel </t>
  </si>
  <si>
    <t>Domestic</t>
  </si>
  <si>
    <t>Foreign</t>
  </si>
  <si>
    <t>Total Travel:</t>
  </si>
  <si>
    <t>*Participant/Trainee Support Costs</t>
  </si>
  <si>
    <t>Other</t>
  </si>
  <si>
    <t>Total Participant Support:</t>
  </si>
  <si>
    <t>Other Direct Costs</t>
  </si>
  <si>
    <t>Publication Costs</t>
  </si>
  <si>
    <t>Consultant Services</t>
  </si>
  <si>
    <t>Computer Services</t>
  </si>
  <si>
    <t>*Subcontract 1</t>
  </si>
  <si>
    <t>Name:</t>
  </si>
  <si>
    <t>*Subcontract 2</t>
  </si>
  <si>
    <t>*Subcontract 3</t>
  </si>
  <si>
    <t>*Subcontract 4</t>
  </si>
  <si>
    <t xml:space="preserve">Name: </t>
  </si>
  <si>
    <t>*Subcontract 5</t>
  </si>
  <si>
    <t>Lab Recharge/User Fees</t>
  </si>
  <si>
    <t>*Tuition</t>
  </si>
  <si>
    <t>Total Other Direct Costs:</t>
  </si>
  <si>
    <t>Total Direct Costs:</t>
  </si>
  <si>
    <t>Subcontract 1 portion for Indirect Base</t>
  </si>
  <si>
    <t>Subcontract 2 portion for Indirect Base</t>
  </si>
  <si>
    <t>Subcontract 3 portion for Indirect Base</t>
  </si>
  <si>
    <t>Subcontract 4 portion for Indirect Base</t>
  </si>
  <si>
    <t>Subcontract 5 portion for Indirect Base</t>
  </si>
  <si>
    <t>Total Subcontract Portion for Indirect Base</t>
  </si>
  <si>
    <t>Indirect Cost Rate:</t>
  </si>
  <si>
    <t>MTDC - Indirect Cost Base:</t>
  </si>
  <si>
    <t>*Note: Equipment, Subs over $25K, Participant Support and Tuition are excluded from MTDC Base</t>
  </si>
  <si>
    <t>Total Indirect Costs:</t>
  </si>
  <si>
    <t>Total Cost (Direct and Indirect):</t>
  </si>
  <si>
    <t xml:space="preserve">Sponsor Total Allowed: </t>
  </si>
  <si>
    <t>On/Off Campus</t>
  </si>
  <si>
    <t>On</t>
  </si>
  <si>
    <t>Off</t>
  </si>
  <si>
    <t>IDC Base</t>
  </si>
  <si>
    <t>MTDC</t>
  </si>
  <si>
    <t>TDC</t>
  </si>
  <si>
    <t>Students</t>
  </si>
  <si>
    <t>Undergrad Student</t>
  </si>
  <si>
    <t>months</t>
  </si>
  <si>
    <t>% Effort</t>
  </si>
  <si>
    <t>Other - TBD</t>
  </si>
  <si>
    <t>infl. date</t>
  </si>
  <si>
    <t>Materials and Supplies</t>
  </si>
  <si>
    <t>Instructions</t>
  </si>
  <si>
    <t xml:space="preserve">4. Fields highlighted in YELLOW include drop-downs from which you should select the appropriate option. </t>
  </si>
  <si>
    <t xml:space="preserve">infl. date </t>
  </si>
  <si>
    <t>Person Months</t>
  </si>
  <si>
    <t>%B</t>
  </si>
  <si>
    <t>%A</t>
  </si>
  <si>
    <t>Bf</t>
  </si>
  <si>
    <t>Infl</t>
  </si>
  <si>
    <t>Account Code</t>
  </si>
  <si>
    <t>PI</t>
  </si>
  <si>
    <t>Investigator 2</t>
  </si>
  <si>
    <t>Investigator 3</t>
  </si>
  <si>
    <t>Investigator 4</t>
  </si>
  <si>
    <t>Investigator 5</t>
  </si>
  <si>
    <t>Investigator 6</t>
  </si>
  <si>
    <t>Investigator 7</t>
  </si>
  <si>
    <t>Investigator 8</t>
  </si>
  <si>
    <t>Investigator 9</t>
  </si>
  <si>
    <t>Investigator 10</t>
  </si>
  <si>
    <t>*Equipment (excluded from cost base)</t>
  </si>
  <si>
    <t>Other Personnel (Including Postdocs &amp; Co-ops)</t>
  </si>
  <si>
    <t>Start Date</t>
  </si>
  <si>
    <t>End Date</t>
  </si>
  <si>
    <t>IDC Rate</t>
  </si>
  <si>
    <t>For salaries that are above the sponsors cap</t>
  </si>
  <si>
    <t>a</t>
  </si>
  <si>
    <t>b</t>
  </si>
  <si>
    <t>Enter the actual salary in Coeus and cost share salary above the cap</t>
  </si>
  <si>
    <t>On the budget tab In periods 2-5 in the Monthly rate column remove (1+C9) from the formula</t>
  </si>
  <si>
    <t>c</t>
  </si>
  <si>
    <t>Acct</t>
  </si>
  <si>
    <t>Full-Time Fringe</t>
  </si>
  <si>
    <t>Part-Time Fringe</t>
  </si>
  <si>
    <t>Year 1</t>
  </si>
  <si>
    <t>Year 2</t>
  </si>
  <si>
    <t>Year 3</t>
  </si>
  <si>
    <t>Year 4</t>
  </si>
  <si>
    <t>Year 5</t>
  </si>
  <si>
    <t>Total Personnel</t>
  </si>
  <si>
    <t>Participant Expenses (with IDCs)</t>
  </si>
  <si>
    <t>Tuition/Fees/Health Insurance (no IDCs)</t>
  </si>
  <si>
    <t>Stipends (no IDCs)</t>
  </si>
  <si>
    <t>Travel (no IDCs)</t>
  </si>
  <si>
    <t>Subsistence (no IDCs)</t>
  </si>
  <si>
    <t>Other (no IDCs)</t>
  </si>
  <si>
    <t>Budget with Account Codes
For Fund Set Up</t>
  </si>
  <si>
    <t>Clinical</t>
  </si>
  <si>
    <t>ANSFT</t>
  </si>
  <si>
    <t>ANSPT</t>
  </si>
  <si>
    <t>Co-op</t>
  </si>
  <si>
    <t>1. First complete all fields in 'Salaries Rates Dates' Tab</t>
  </si>
  <si>
    <t xml:space="preserve">2. Fill in fields highlighted in WHITE as they apply to your grant. </t>
  </si>
  <si>
    <t>3. Do not enter information in fields highlighted in gray. They are autopopulated or calculated</t>
  </si>
  <si>
    <t>Project Dates</t>
  </si>
  <si>
    <t>Fringe Rates</t>
  </si>
  <si>
    <t>Subaward 1</t>
  </si>
  <si>
    <t>Subaward 2</t>
  </si>
  <si>
    <t>Subaward 3</t>
  </si>
  <si>
    <t>Subaward 4</t>
  </si>
  <si>
    <t>Subaward Instituiton</t>
  </si>
  <si>
    <t>PI Name</t>
  </si>
  <si>
    <t>Direct Costs</t>
  </si>
  <si>
    <t>Indirect Costs</t>
  </si>
  <si>
    <t>Total Costs</t>
  </si>
  <si>
    <t>Subaward 5</t>
  </si>
  <si>
    <t>Total Direct Costs</t>
  </si>
  <si>
    <t>Total Cost</t>
  </si>
  <si>
    <t>Home Org</t>
  </si>
  <si>
    <t>Job Title</t>
  </si>
  <si>
    <t>Role</t>
  </si>
  <si>
    <t>Enter the cap into the salary field on the Salaries, Rates, Dates Tab</t>
  </si>
  <si>
    <t>Other Personnel (Staff, Postdocs, Co-ops)</t>
  </si>
  <si>
    <t>Period</t>
  </si>
  <si>
    <t>Rates</t>
  </si>
  <si>
    <t>ORG</t>
  </si>
  <si>
    <t>Period (Months)</t>
  </si>
  <si>
    <t>Inflation Date</t>
  </si>
  <si>
    <t>Date Before Inflation</t>
  </si>
  <si>
    <t>Inflation Rate</t>
  </si>
  <si>
    <t>1. Please complete tab 1 Salaries, Rates, Dates</t>
  </si>
  <si>
    <t>Fields highlighted in GRAY and Green will autopopulate.</t>
  </si>
  <si>
    <t xml:space="preserve">Fill in fields highlighted in WHITE as they apply to your grant. </t>
  </si>
  <si>
    <t xml:space="preserve">Fields highlighted in YELLOW include drop-downs from which you should select the appropriate option. </t>
  </si>
  <si>
    <t>2. Complete all fields for the investigators</t>
  </si>
  <si>
    <t>3. Enter the start and end dates for each period</t>
  </si>
  <si>
    <t>4. Complete 1 budget page for each investigator</t>
  </si>
  <si>
    <t>Notes</t>
  </si>
  <si>
    <t>1. Only Drexel's fringe rates are being used</t>
  </si>
  <si>
    <t xml:space="preserve">a. </t>
  </si>
  <si>
    <t>If the proposal is ANS only, the rates can be updated on the salaries, rates, dates tab</t>
  </si>
  <si>
    <t xml:space="preserve">b. </t>
  </si>
  <si>
    <t>If the proposal incorporates several different rates, the individual fringe calculations will need to be updated</t>
  </si>
  <si>
    <t>2. Subawards are set by default to be included in the PI/Contact Pis Budget</t>
  </si>
  <si>
    <t>3. Only the first 25,000 of each subaward in included in the direct cost base</t>
  </si>
  <si>
    <t>You must fill in dates for 5 periods, even if the project period is shorter</t>
  </si>
  <si>
    <t>*Subaward 1</t>
  </si>
  <si>
    <t>*Subaward 2</t>
  </si>
  <si>
    <t>*Subaward 3</t>
  </si>
  <si>
    <t>*Subaward 4</t>
  </si>
  <si>
    <t>*Subaward 5</t>
  </si>
  <si>
    <t>[Enter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</si>
</sst>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.5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D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5" borderId="1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0" borderId="1" xfId="0" applyNumberFormat="1" applyBorder="1"/>
    <xf numFmtId="164" fontId="1" fillId="4" borderId="16" xfId="0" applyNumberFormat="1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0" fillId="9" borderId="1" xfId="0" applyNumberFormat="1" applyFill="1" applyBorder="1"/>
    <xf numFmtId="0" fontId="0" fillId="9" borderId="1" xfId="0" applyFill="1" applyBorder="1"/>
    <xf numFmtId="43" fontId="0" fillId="9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64" fontId="0" fillId="2" borderId="11" xfId="0" applyNumberFormat="1" applyFill="1" applyBorder="1" applyAlignment="1">
      <alignment horizontal="center"/>
    </xf>
    <xf numFmtId="0" fontId="0" fillId="7" borderId="5" xfId="0" applyFill="1" applyBorder="1"/>
    <xf numFmtId="0" fontId="0" fillId="7" borderId="0" xfId="0" applyFill="1"/>
    <xf numFmtId="0" fontId="1" fillId="6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wrapText="1"/>
    </xf>
    <xf numFmtId="164" fontId="0" fillId="9" borderId="12" xfId="0" applyNumberFormat="1" applyFill="1" applyBorder="1"/>
    <xf numFmtId="164" fontId="1" fillId="2" borderId="12" xfId="0" applyNumberFormat="1" applyFont="1" applyFill="1" applyBorder="1" applyAlignment="1">
      <alignment horizontal="center" wrapText="1"/>
    </xf>
    <xf numFmtId="164" fontId="0" fillId="0" borderId="12" xfId="0" applyNumberFormat="1" applyBorder="1"/>
    <xf numFmtId="164" fontId="0" fillId="9" borderId="10" xfId="0" applyNumberFormat="1" applyFill="1" applyBorder="1"/>
    <xf numFmtId="164" fontId="1" fillId="4" borderId="17" xfId="0" applyNumberFormat="1" applyFont="1" applyFill="1" applyBorder="1"/>
    <xf numFmtId="0" fontId="0" fillId="12" borderId="10" xfId="0" applyFill="1" applyBorder="1" applyAlignment="1">
      <alignment horizontal="center"/>
    </xf>
    <xf numFmtId="43" fontId="0" fillId="12" borderId="1" xfId="0" applyNumberFormat="1" applyFill="1" applyBorder="1"/>
    <xf numFmtId="0" fontId="0" fillId="2" borderId="1" xfId="0" applyFill="1" applyBorder="1" applyAlignment="1">
      <alignment horizontal="center" wrapText="1"/>
    </xf>
    <xf numFmtId="164" fontId="0" fillId="9" borderId="4" xfId="0" applyNumberFormat="1" applyFill="1" applyBorder="1"/>
    <xf numFmtId="164" fontId="1" fillId="4" borderId="36" xfId="0" applyNumberFormat="1" applyFont="1" applyFill="1" applyBorder="1"/>
    <xf numFmtId="164" fontId="1" fillId="4" borderId="37" xfId="0" applyNumberFormat="1" applyFont="1" applyFill="1" applyBorder="1"/>
    <xf numFmtId="0" fontId="8" fillId="7" borderId="5" xfId="0" applyFont="1" applyFill="1" applyBorder="1" applyAlignment="1">
      <alignment vertical="top" wrapText="1"/>
    </xf>
    <xf numFmtId="0" fontId="8" fillId="7" borderId="0" xfId="0" applyFont="1" applyFill="1" applyAlignment="1">
      <alignment vertical="top" wrapText="1"/>
    </xf>
    <xf numFmtId="0" fontId="0" fillId="7" borderId="8" xfId="0" applyFill="1" applyBorder="1"/>
    <xf numFmtId="0" fontId="7" fillId="0" borderId="0" xfId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top"/>
    </xf>
    <xf numFmtId="164" fontId="0" fillId="0" borderId="4" xfId="0" applyNumberFormat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 applyAlignment="1">
      <alignment horizontal="right"/>
    </xf>
    <xf numFmtId="164" fontId="0" fillId="7" borderId="9" xfId="0" applyNumberFormat="1" applyFill="1" applyBorder="1" applyAlignment="1">
      <alignment horizontal="center"/>
    </xf>
    <xf numFmtId="0" fontId="0" fillId="7" borderId="13" xfId="0" applyFill="1" applyBorder="1"/>
    <xf numFmtId="0" fontId="0" fillId="7" borderId="0" xfId="0" applyFill="1" applyAlignment="1">
      <alignment horizontal="right"/>
    </xf>
    <xf numFmtId="6" fontId="0" fillId="0" borderId="1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9" fontId="0" fillId="0" borderId="1" xfId="2" applyFont="1" applyBorder="1"/>
    <xf numFmtId="0" fontId="0" fillId="9" borderId="1" xfId="2" applyNumberFormat="1" applyFont="1" applyFill="1" applyBorder="1" applyAlignment="1">
      <alignment horizontal="center"/>
    </xf>
    <xf numFmtId="0" fontId="0" fillId="9" borderId="10" xfId="0" applyFill="1" applyBorder="1"/>
    <xf numFmtId="43" fontId="0" fillId="0" borderId="1" xfId="0" applyNumberFormat="1" applyBorder="1"/>
    <xf numFmtId="165" fontId="0" fillId="9" borderId="1" xfId="3" applyNumberFormat="1" applyFont="1" applyFill="1" applyBorder="1"/>
    <xf numFmtId="0" fontId="0" fillId="0" borderId="10" xfId="0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8" fillId="7" borderId="0" xfId="0" applyFont="1" applyFill="1" applyAlignment="1">
      <alignment horizontal="center" vertical="top" wrapText="1"/>
    </xf>
    <xf numFmtId="0" fontId="0" fillId="7" borderId="8" xfId="0" applyFill="1" applyBorder="1" applyAlignment="1">
      <alignment horizontal="center"/>
    </xf>
    <xf numFmtId="9" fontId="0" fillId="7" borderId="1" xfId="2" applyFont="1" applyFill="1" applyBorder="1"/>
    <xf numFmtId="14" fontId="0" fillId="7" borderId="1" xfId="2" applyNumberFormat="1" applyFont="1" applyFill="1" applyBorder="1"/>
    <xf numFmtId="10" fontId="7" fillId="7" borderId="5" xfId="0" applyNumberFormat="1" applyFont="1" applyFill="1" applyBorder="1" applyAlignment="1">
      <alignment horizontal="center" vertical="top" wrapText="1"/>
    </xf>
    <xf numFmtId="10" fontId="7" fillId="7" borderId="5" xfId="0" applyNumberFormat="1" applyFont="1" applyFill="1" applyBorder="1" applyAlignment="1">
      <alignment horizontal="center"/>
    </xf>
    <xf numFmtId="0" fontId="0" fillId="7" borderId="46" xfId="0" applyFill="1" applyBorder="1"/>
    <xf numFmtId="0" fontId="0" fillId="7" borderId="6" xfId="0" applyFill="1" applyBorder="1"/>
    <xf numFmtId="0" fontId="0" fillId="7" borderId="14" xfId="0" applyFill="1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4" fillId="9" borderId="10" xfId="0" applyFont="1" applyFill="1" applyBorder="1"/>
    <xf numFmtId="0" fontId="0" fillId="9" borderId="10" xfId="0" applyFill="1" applyBorder="1" applyAlignment="1">
      <alignment vertical="top"/>
    </xf>
    <xf numFmtId="0" fontId="4" fillId="9" borderId="10" xfId="0" applyFont="1" applyFill="1" applyBorder="1" applyAlignment="1">
      <alignment vertical="top"/>
    </xf>
    <xf numFmtId="0" fontId="4" fillId="2" borderId="11" xfId="0" applyFont="1" applyFill="1" applyBorder="1"/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4" fillId="0" borderId="11" xfId="0" applyFont="1" applyBorder="1"/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30" xfId="1" applyFont="1" applyFill="1" applyBorder="1" applyAlignment="1" applyProtection="1">
      <alignment horizontal="left" vertical="top" wrapText="1"/>
      <protection locked="0"/>
    </xf>
    <xf numFmtId="43" fontId="0" fillId="9" borderId="12" xfId="0" applyNumberFormat="1" applyFill="1" applyBorder="1"/>
    <xf numFmtId="44" fontId="0" fillId="9" borderId="1" xfId="3" applyFont="1" applyFill="1" applyBorder="1"/>
    <xf numFmtId="43" fontId="0" fillId="0" borderId="1" xfId="4" quotePrefix="1" applyFont="1" applyBorder="1" applyAlignment="1">
      <alignment wrapText="1"/>
    </xf>
    <xf numFmtId="43" fontId="0" fillId="0" borderId="1" xfId="4" applyFont="1" applyBorder="1"/>
    <xf numFmtId="165" fontId="0" fillId="0" borderId="1" xfId="0" applyNumberFormat="1" applyBorder="1"/>
    <xf numFmtId="165" fontId="0" fillId="0" borderId="1" xfId="2" applyNumberFormat="1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" fillId="4" borderId="55" xfId="0" applyNumberFormat="1" applyFont="1" applyFill="1" applyBorder="1"/>
    <xf numFmtId="164" fontId="1" fillId="4" borderId="18" xfId="0" applyNumberFormat="1" applyFont="1" applyFill="1" applyBorder="1"/>
    <xf numFmtId="0" fontId="0" fillId="9" borderId="11" xfId="0" applyFill="1" applyBorder="1"/>
    <xf numFmtId="164" fontId="0" fillId="9" borderId="0" xfId="0" applyNumberFormat="1" applyFill="1" applyAlignment="1">
      <alignment horizontal="center"/>
    </xf>
    <xf numFmtId="0" fontId="0" fillId="9" borderId="14" xfId="0" applyFill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0" fillId="4" borderId="12" xfId="0" applyFill="1" applyBorder="1"/>
    <xf numFmtId="0" fontId="0" fillId="4" borderId="10" xfId="0" applyFill="1" applyBorder="1"/>
    <xf numFmtId="164" fontId="0" fillId="4" borderId="11" xfId="0" applyNumberFormat="1" applyFill="1" applyBorder="1"/>
    <xf numFmtId="0" fontId="0" fillId="4" borderId="4" xfId="0" applyFill="1" applyBorder="1"/>
    <xf numFmtId="164" fontId="0" fillId="4" borderId="5" xfId="0" applyNumberFormat="1" applyFill="1" applyBorder="1"/>
    <xf numFmtId="0" fontId="0" fillId="4" borderId="6" xfId="0" applyFill="1" applyBorder="1"/>
    <xf numFmtId="164" fontId="0" fillId="2" borderId="8" xfId="0" applyNumberFormat="1" applyFill="1" applyBorder="1"/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164" fontId="0" fillId="15" borderId="1" xfId="0" applyNumberFormat="1" applyFill="1" applyBorder="1"/>
    <xf numFmtId="0" fontId="6" fillId="0" borderId="29" xfId="1" applyFont="1" applyFill="1" applyBorder="1" applyAlignment="1" applyProtection="1">
      <alignment horizontal="left" vertical="top"/>
      <protection locked="0"/>
    </xf>
    <xf numFmtId="0" fontId="6" fillId="6" borderId="29" xfId="1" applyFont="1" applyFill="1" applyBorder="1" applyAlignment="1" applyProtection="1">
      <alignment horizontal="left" vertical="top"/>
      <protection locked="0"/>
    </xf>
    <xf numFmtId="0" fontId="6" fillId="6" borderId="0" xfId="1" applyFont="1" applyFill="1" applyBorder="1" applyAlignment="1" applyProtection="1">
      <alignment horizontal="left" vertical="top"/>
      <protection locked="0"/>
    </xf>
    <xf numFmtId="0" fontId="6" fillId="6" borderId="30" xfId="1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>
      <alignment horizontal="left" vertical="top"/>
    </xf>
    <xf numFmtId="0" fontId="3" fillId="6" borderId="30" xfId="0" applyFont="1" applyFill="1" applyBorder="1" applyAlignment="1">
      <alignment horizontal="left" vertical="top"/>
    </xf>
    <xf numFmtId="0" fontId="6" fillId="0" borderId="31" xfId="1" applyFont="1" applyFill="1" applyBorder="1" applyAlignment="1" applyProtection="1">
      <alignment vertical="top" wrapText="1"/>
      <protection locked="0"/>
    </xf>
    <xf numFmtId="0" fontId="6" fillId="0" borderId="32" xfId="1" applyFont="1" applyFill="1" applyBorder="1" applyAlignment="1" applyProtection="1">
      <alignment vertical="top" wrapText="1"/>
      <protection locked="0"/>
    </xf>
    <xf numFmtId="0" fontId="6" fillId="0" borderId="33" xfId="1" applyFont="1" applyFill="1" applyBorder="1" applyAlignment="1" applyProtection="1">
      <alignment vertical="top" wrapText="1"/>
      <protection locked="0"/>
    </xf>
    <xf numFmtId="9" fontId="0" fillId="7" borderId="4" xfId="2" applyFont="1" applyFill="1" applyBorder="1" applyAlignment="1">
      <alignment horizontal="right"/>
    </xf>
    <xf numFmtId="9" fontId="0" fillId="7" borderId="5" xfId="2" applyFont="1" applyFill="1" applyBorder="1"/>
    <xf numFmtId="0" fontId="0" fillId="7" borderId="5" xfId="0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9" fontId="0" fillId="0" borderId="0" xfId="2" applyFont="1" applyFill="1" applyBorder="1"/>
    <xf numFmtId="0" fontId="0" fillId="0" borderId="0" xfId="0" applyAlignment="1">
      <alignment horizontal="right"/>
    </xf>
    <xf numFmtId="0" fontId="1" fillId="3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0" fillId="0" borderId="1" xfId="0" quotePrefix="1" applyBorder="1" applyAlignment="1">
      <alignment horizontal="center" wrapText="1"/>
    </xf>
    <xf numFmtId="164" fontId="0" fillId="0" borderId="1" xfId="2" applyNumberFormat="1" applyFont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left" indent="2"/>
    </xf>
    <xf numFmtId="14" fontId="0" fillId="0" borderId="2" xfId="0" applyNumberFormat="1" applyBorder="1" applyAlignment="1">
      <alignment horizontal="left" indent="2"/>
    </xf>
    <xf numFmtId="14" fontId="0" fillId="0" borderId="4" xfId="0" applyNumberFormat="1" applyBorder="1" applyAlignment="1">
      <alignment horizontal="center"/>
    </xf>
    <xf numFmtId="10" fontId="0" fillId="0" borderId="1" xfId="0" applyNumberFormat="1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164" fontId="0" fillId="9" borderId="1" xfId="0" quotePrefix="1" applyNumberFormat="1" applyFill="1" applyBorder="1"/>
    <xf numFmtId="0" fontId="0" fillId="0" borderId="2" xfId="0" applyBorder="1"/>
    <xf numFmtId="0" fontId="0" fillId="7" borderId="4" xfId="0" applyFill="1" applyBorder="1"/>
    <xf numFmtId="6" fontId="0" fillId="0" borderId="6" xfId="0" applyNumberFormat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/>
      <protection locked="0"/>
    </xf>
    <xf numFmtId="2" fontId="0" fillId="7" borderId="1" xfId="2" applyNumberFormat="1" applyFont="1" applyFill="1" applyBorder="1"/>
    <xf numFmtId="14" fontId="0" fillId="7" borderId="1" xfId="2" applyNumberFormat="1" applyFont="1" applyFill="1" applyBorder="1" applyAlignment="1">
      <alignment horizontal="right"/>
    </xf>
    <xf numFmtId="9" fontId="0" fillId="7" borderId="1" xfId="2" applyFont="1" applyFill="1" applyBorder="1" applyAlignment="1">
      <alignment horizontal="right"/>
    </xf>
    <xf numFmtId="0" fontId="6" fillId="0" borderId="69" xfId="1" applyFont="1" applyFill="1" applyBorder="1" applyAlignment="1" applyProtection="1">
      <alignment vertical="top" wrapText="1"/>
      <protection locked="0"/>
    </xf>
    <xf numFmtId="0" fontId="6" fillId="0" borderId="68" xfId="1" applyFont="1" applyFill="1" applyBorder="1" applyAlignment="1" applyProtection="1">
      <alignment horizontal="left" vertical="top" wrapText="1"/>
      <protection locked="0"/>
    </xf>
    <xf numFmtId="0" fontId="3" fillId="6" borderId="68" xfId="0" applyFont="1" applyFill="1" applyBorder="1" applyAlignment="1">
      <alignment horizontal="left" vertical="top"/>
    </xf>
    <xf numFmtId="0" fontId="7" fillId="0" borderId="71" xfId="1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horizontal="right"/>
    </xf>
    <xf numFmtId="10" fontId="2" fillId="7" borderId="1" xfId="0" applyNumberFormat="1" applyFont="1" applyFill="1" applyBorder="1"/>
    <xf numFmtId="0" fontId="1" fillId="6" borderId="10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7" fillId="13" borderId="0" xfId="1" applyFont="1" applyFill="1" applyBorder="1" applyAlignment="1" applyProtection="1">
      <alignment horizontal="left" vertical="top" indent="3"/>
      <protection locked="0"/>
    </xf>
    <xf numFmtId="0" fontId="7" fillId="13" borderId="30" xfId="1" applyFont="1" applyFill="1" applyBorder="1" applyAlignment="1" applyProtection="1">
      <alignment horizontal="left" vertical="top" indent="3"/>
      <protection locked="0"/>
    </xf>
    <xf numFmtId="0" fontId="2" fillId="0" borderId="0" xfId="0" applyFont="1" applyAlignment="1">
      <alignment horizontal="left" vertical="top" indent="3"/>
    </xf>
    <xf numFmtId="0" fontId="7" fillId="12" borderId="0" xfId="1" applyFont="1" applyFill="1" applyBorder="1" applyAlignment="1" applyProtection="1">
      <alignment horizontal="left" vertical="top" indent="3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1" applyFont="1" applyFill="1" applyBorder="1" applyAlignment="1" applyProtection="1">
      <alignment horizontal="left" vertical="top" indent="1"/>
      <protection locked="0"/>
    </xf>
    <xf numFmtId="0" fontId="7" fillId="0" borderId="0" xfId="1" applyFont="1" applyFill="1" applyBorder="1" applyAlignment="1" applyProtection="1">
      <alignment horizontal="left" vertical="top" indent="3"/>
      <protection locked="0"/>
    </xf>
    <xf numFmtId="0" fontId="1" fillId="0" borderId="0" xfId="0" applyFont="1"/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7" fillId="9" borderId="0" xfId="1" applyFont="1" applyFill="1" applyBorder="1" applyAlignment="1" applyProtection="1">
      <alignment horizontal="left" vertical="top" indent="3"/>
      <protection locked="0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164" fontId="0" fillId="4" borderId="43" xfId="0" applyNumberForma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164" fontId="0" fillId="4" borderId="57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8" fillId="7" borderId="4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44" xfId="0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0" fontId="8" fillId="7" borderId="45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46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0" fontId="7" fillId="0" borderId="1" xfId="0" applyNumberFormat="1" applyFont="1" applyBorder="1" applyAlignment="1">
      <alignment horizontal="center" vertical="top" wrapText="1"/>
    </xf>
    <xf numFmtId="164" fontId="0" fillId="9" borderId="10" xfId="0" applyNumberForma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164" fontId="0" fillId="9" borderId="6" xfId="0" applyNumberFormat="1" applyFill="1" applyBorder="1" applyAlignment="1">
      <alignment horizontal="center"/>
    </xf>
    <xf numFmtId="164" fontId="0" fillId="9" borderId="53" xfId="0" applyNumberFormat="1" applyFill="1" applyBorder="1" applyAlignment="1">
      <alignment horizontal="center"/>
    </xf>
    <xf numFmtId="164" fontId="0" fillId="9" borderId="44" xfId="0" applyNumberFormat="1" applyFill="1" applyBorder="1" applyAlignment="1">
      <alignment horizontal="center"/>
    </xf>
    <xf numFmtId="164" fontId="0" fillId="9" borderId="11" xfId="0" applyNumberFormat="1" applyFill="1" applyBorder="1" applyAlignment="1">
      <alignment horizontal="center"/>
    </xf>
    <xf numFmtId="164" fontId="0" fillId="9" borderId="51" xfId="0" applyNumberFormat="1" applyFill="1" applyBorder="1" applyAlignment="1">
      <alignment horizontal="center"/>
    </xf>
    <xf numFmtId="164" fontId="0" fillId="9" borderId="5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164" fontId="0" fillId="9" borderId="50" xfId="0" applyNumberFormat="1" applyFill="1" applyBorder="1" applyAlignment="1">
      <alignment horizontal="center"/>
    </xf>
    <xf numFmtId="164" fontId="0" fillId="9" borderId="4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9" borderId="12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11" borderId="56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2" fontId="0" fillId="10" borderId="4" xfId="0" applyNumberFormat="1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7" xfId="0" applyNumberFormat="1" applyFill="1" applyBorder="1" applyAlignment="1">
      <alignment horizontal="center"/>
    </xf>
    <xf numFmtId="2" fontId="0" fillId="10" borderId="9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7" borderId="0" xfId="0" applyFill="1" applyAlignment="1">
      <alignment horizontal="center"/>
    </xf>
    <xf numFmtId="164" fontId="0" fillId="10" borderId="2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164" fontId="0" fillId="10" borderId="54" xfId="0" applyNumberFormat="1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0" fillId="7" borderId="11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3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0" fillId="6" borderId="10" xfId="0" applyNumberFormat="1" applyFill="1" applyBorder="1" applyAlignment="1">
      <alignment horizontal="center"/>
    </xf>
    <xf numFmtId="14" fontId="0" fillId="6" borderId="11" xfId="0" applyNumberFormat="1" applyFill="1" applyBorder="1" applyAlignment="1">
      <alignment horizontal="center"/>
    </xf>
    <xf numFmtId="14" fontId="0" fillId="6" borderId="12" xfId="0" applyNumberForma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10" fontId="2" fillId="8" borderId="10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0" fontId="6" fillId="0" borderId="26" xfId="1" applyFont="1" applyFill="1" applyBorder="1" applyAlignment="1" applyProtection="1">
      <alignment horizontal="left" vertical="top" wrapText="1"/>
      <protection locked="0"/>
    </xf>
    <xf numFmtId="0" fontId="6" fillId="0" borderId="27" xfId="1" applyFont="1" applyFill="1" applyBorder="1" applyAlignment="1" applyProtection="1">
      <alignment horizontal="left" vertical="top" wrapText="1"/>
      <protection locked="0"/>
    </xf>
    <xf numFmtId="0" fontId="6" fillId="0" borderId="28" xfId="1" applyFont="1" applyFill="1" applyBorder="1" applyAlignment="1" applyProtection="1">
      <alignment horizontal="left" vertical="top" wrapText="1"/>
      <protection locked="0"/>
    </xf>
    <xf numFmtId="0" fontId="6" fillId="0" borderId="29" xfId="1" applyFont="1" applyFill="1" applyBorder="1" applyAlignment="1" applyProtection="1">
      <alignment horizontal="left" vertical="top" wrapText="1"/>
      <protection locked="0"/>
    </xf>
    <xf numFmtId="0" fontId="6" fillId="0" borderId="30" xfId="1" applyFont="1" applyFill="1" applyBorder="1" applyAlignment="1" applyProtection="1">
      <alignment horizontal="left" vertical="top" wrapText="1"/>
      <protection locked="0"/>
    </xf>
    <xf numFmtId="0" fontId="6" fillId="12" borderId="29" xfId="1" applyFont="1" applyFill="1" applyBorder="1" applyAlignment="1" applyProtection="1">
      <alignment horizontal="center" vertical="top" wrapText="1"/>
      <protection locked="0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0" fontId="6" fillId="12" borderId="30" xfId="1" applyFont="1" applyFill="1" applyBorder="1" applyAlignment="1" applyProtection="1">
      <alignment horizontal="center" vertical="top" wrapText="1"/>
      <protection locked="0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10" fontId="7" fillId="0" borderId="13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45" xfId="0" applyNumberFormat="1" applyFont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10" fontId="7" fillId="0" borderId="13" xfId="0" applyNumberFormat="1" applyFont="1" applyBorder="1" applyAlignment="1">
      <alignment horizontal="center" vertical="top" wrapText="1"/>
    </xf>
    <xf numFmtId="10" fontId="7" fillId="0" borderId="0" xfId="0" applyNumberFormat="1" applyFont="1" applyAlignment="1">
      <alignment horizontal="center" vertical="top" wrapText="1"/>
    </xf>
    <xf numFmtId="10" fontId="7" fillId="0" borderId="45" xfId="0" applyNumberFormat="1" applyFont="1" applyBorder="1" applyAlignment="1">
      <alignment horizontal="center" vertical="top" wrapText="1"/>
    </xf>
    <xf numFmtId="164" fontId="0" fillId="4" borderId="41" xfId="0" applyNumberFormat="1" applyFill="1" applyBorder="1" applyAlignment="1">
      <alignment horizontal="center"/>
    </xf>
    <xf numFmtId="164" fontId="0" fillId="4" borderId="42" xfId="0" applyNumberFormat="1" applyFill="1" applyBorder="1" applyAlignment="1">
      <alignment horizontal="center"/>
    </xf>
    <xf numFmtId="164" fontId="0" fillId="4" borderId="49" xfId="0" applyNumberFormat="1" applyFill="1" applyBorder="1" applyAlignment="1">
      <alignment horizontal="center"/>
    </xf>
    <xf numFmtId="164" fontId="0" fillId="4" borderId="63" xfId="0" applyNumberFormat="1" applyFill="1" applyBorder="1" applyAlignment="1">
      <alignment horizontal="center"/>
    </xf>
    <xf numFmtId="164" fontId="0" fillId="4" borderId="64" xfId="0" applyNumberFormat="1" applyFill="1" applyBorder="1" applyAlignment="1">
      <alignment horizontal="center"/>
    </xf>
    <xf numFmtId="164" fontId="0" fillId="4" borderId="66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wrapText="1"/>
    </xf>
    <xf numFmtId="164" fontId="0" fillId="4" borderId="65" xfId="0" applyNumberForma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164" fontId="0" fillId="4" borderId="37" xfId="0" applyNumberFormat="1" applyFill="1" applyBorder="1" applyAlignment="1">
      <alignment horizontal="center"/>
    </xf>
    <xf numFmtId="164" fontId="0" fillId="4" borderId="38" xfId="0" applyNumberFormat="1" applyFill="1" applyBorder="1" applyAlignment="1">
      <alignment horizontal="center"/>
    </xf>
    <xf numFmtId="0" fontId="6" fillId="0" borderId="68" xfId="1" applyFont="1" applyFill="1" applyBorder="1" applyAlignment="1" applyProtection="1">
      <alignment horizontal="left" vertical="top" wrapText="1"/>
      <protection locked="0"/>
    </xf>
    <xf numFmtId="0" fontId="6" fillId="12" borderId="29" xfId="1" applyFont="1" applyFill="1" applyBorder="1" applyAlignment="1" applyProtection="1">
      <alignment horizontal="left" vertical="top" wrapText="1"/>
      <protection locked="0"/>
    </xf>
    <xf numFmtId="0" fontId="6" fillId="12" borderId="0" xfId="1" applyFont="1" applyFill="1" applyBorder="1" applyAlignment="1" applyProtection="1">
      <alignment horizontal="left" vertical="top" wrapText="1"/>
      <protection locked="0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/>
    </xf>
    <xf numFmtId="14" fontId="0" fillId="3" borderId="15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67" xfId="0" applyNumberForma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164" fontId="0" fillId="4" borderId="39" xfId="0" applyNumberFormat="1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164" fontId="0" fillId="4" borderId="62" xfId="0" applyNumberForma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6" fillId="0" borderId="70" xfId="1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</cellXfs>
  <cellStyles count="5">
    <cellStyle name="Comma" xfId="4" builtinId="3"/>
    <cellStyle name="Currency" xfId="3" builtinId="4"/>
    <cellStyle name="Hyperlink" xfId="1" builtinId="8"/>
    <cellStyle name="Normal" xfId="0" builtinId="0"/>
    <cellStyle name="Percent" xfId="2" builtinId="5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9D9D9"/>
      <color rgb="FFFFFDAB"/>
      <color rgb="FFFFFD91"/>
      <color rgb="FFFF8B8B"/>
      <color rgb="FFDE0000"/>
      <color rgb="FFFFD5D5"/>
      <color rgb="FFFFABAB"/>
      <color rgb="FFD9CAC3"/>
      <color rgb="FFA49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A6E1-4F1C-43BA-9FA6-AE2785783934}">
  <dimension ref="A1:N20"/>
  <sheetViews>
    <sheetView workbookViewId="0">
      <selection activeCell="H26" sqref="H26"/>
    </sheetView>
  </sheetViews>
  <sheetFormatPr defaultRowHeight="15" x14ac:dyDescent="0.25"/>
  <sheetData>
    <row r="1" spans="1:14" x14ac:dyDescent="0.25">
      <c r="A1" s="178" t="s">
        <v>90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x14ac:dyDescent="0.25">
      <c r="A2" s="179" t="s">
        <v>169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x14ac:dyDescent="0.25">
      <c r="A3" s="174" t="s">
        <v>114</v>
      </c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5">
      <c r="B4" t="s">
        <v>115</v>
      </c>
      <c r="C4" t="s">
        <v>160</v>
      </c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5">
      <c r="B5" t="s">
        <v>116</v>
      </c>
      <c r="C5" t="s">
        <v>118</v>
      </c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25">
      <c r="B6" t="s">
        <v>119</v>
      </c>
      <c r="C6" t="s">
        <v>117</v>
      </c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t="s">
        <v>173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x14ac:dyDescent="0.25">
      <c r="A8" s="156" t="s">
        <v>174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x14ac:dyDescent="0.25">
      <c r="A9" s="156"/>
      <c r="B9" s="156" t="s">
        <v>115</v>
      </c>
      <c r="C9" s="156" t="s">
        <v>184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x14ac:dyDescent="0.25">
      <c r="A10" s="156" t="s">
        <v>175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x14ac:dyDescent="0.25">
      <c r="A11" s="180" t="s">
        <v>170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x14ac:dyDescent="0.25">
      <c r="A12" s="169" t="s">
        <v>171</v>
      </c>
      <c r="B12" s="169"/>
      <c r="C12" s="169"/>
      <c r="D12" s="169"/>
      <c r="E12" s="169"/>
      <c r="F12" s="170"/>
      <c r="G12" s="169"/>
      <c r="H12" s="169"/>
      <c r="I12" s="169"/>
      <c r="J12" s="169"/>
      <c r="K12" s="171"/>
      <c r="L12" s="171"/>
      <c r="M12" s="171"/>
      <c r="N12" s="171"/>
    </row>
    <row r="13" spans="1:14" ht="15" customHeight="1" x14ac:dyDescent="0.25">
      <c r="A13" s="172" t="s">
        <v>172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5" customHeight="1" x14ac:dyDescent="0.2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x14ac:dyDescent="0.25">
      <c r="A15" s="177" t="s">
        <v>176</v>
      </c>
    </row>
    <row r="16" spans="1:14" x14ac:dyDescent="0.25">
      <c r="A16" s="175" t="s">
        <v>177</v>
      </c>
    </row>
    <row r="17" spans="1:3" x14ac:dyDescent="0.25">
      <c r="A17" s="175"/>
      <c r="B17" t="s">
        <v>178</v>
      </c>
      <c r="C17" t="s">
        <v>179</v>
      </c>
    </row>
    <row r="18" spans="1:3" x14ac:dyDescent="0.25">
      <c r="A18" s="175"/>
      <c r="B18" t="s">
        <v>180</v>
      </c>
      <c r="C18" t="s">
        <v>181</v>
      </c>
    </row>
    <row r="19" spans="1:3" x14ac:dyDescent="0.25">
      <c r="A19" s="173" t="s">
        <v>182</v>
      </c>
    </row>
    <row r="20" spans="1:3" x14ac:dyDescent="0.25">
      <c r="A20" s="173" t="s">
        <v>183</v>
      </c>
    </row>
  </sheetData>
  <mergeCells count="3">
    <mergeCell ref="A1:N1"/>
    <mergeCell ref="A2:N2"/>
    <mergeCell ref="A11:N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E54E-E3C7-4784-95FC-297AE4C45BD6}">
  <sheetPr>
    <pageSetUpPr fitToPage="1"/>
  </sheetPr>
  <dimension ref="A1:CG102"/>
  <sheetViews>
    <sheetView topLeftCell="A38" workbookViewId="0">
      <selection activeCell="C49" sqref="C49:C50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Dates'!E4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4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80562D-027C-418E-BF97-AF7D48794D6A}">
          <x14:formula1>
            <xm:f>Sheet1!$A$2:$A$7</xm:f>
          </x14:formula1>
          <xm:sqref>C15:C24 C27:C36</xm:sqref>
        </x14:dataValidation>
        <x14:dataValidation type="list" allowBlank="1" showInputMessage="1" showErrorMessage="1" xr:uid="{3F7BBA93-6D37-4BDE-B835-75E62C409E3B}">
          <x14:formula1>
            <xm:f>Sheet1!$A$18:$A$21</xm:f>
          </x14:formula1>
          <xm:sqref>B39:B43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2E8C-F13E-4499-A5D2-70E211466CAD}">
  <sheetPr>
    <pageSetUpPr fitToPage="1"/>
  </sheetPr>
  <dimension ref="A1:CG102"/>
  <sheetViews>
    <sheetView topLeftCell="A41" workbookViewId="0">
      <selection activeCell="C49" sqref="C49:C50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Dates'!E4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3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A98DEA-8CD4-414F-8B3A-DDE14197F578}">
          <x14:formula1>
            <xm:f>Sheet1!$A$18:$A$21</xm:f>
          </x14:formula1>
          <xm:sqref>B39:B43</xm:sqref>
        </x14:dataValidation>
        <x14:dataValidation type="list" allowBlank="1" showInputMessage="1" showErrorMessage="1" xr:uid="{7AD63515-0AE5-4D8E-93EC-2F761554C573}">
          <x14:formula1>
            <xm:f>Sheet1!$A$2:$A$7</xm:f>
          </x14:formula1>
          <xm:sqref>C15:C24 C27:C36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C490-658C-4A67-8332-F6B7E4AC696D}">
  <sheetPr>
    <pageSetUpPr fitToPage="1"/>
  </sheetPr>
  <dimension ref="A1:CG102"/>
  <sheetViews>
    <sheetView topLeftCell="A41" workbookViewId="0">
      <selection activeCell="C49" sqref="C49:C50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Dates'!E11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2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CEF519-3481-4A11-B79A-1295E184E10C}">
          <x14:formula1>
            <xm:f>Sheet1!$A$18:$A$21</xm:f>
          </x14:formula1>
          <xm:sqref>B39:B43</xm:sqref>
        </x14:dataValidation>
        <x14:dataValidation type="list" allowBlank="1" showInputMessage="1" showErrorMessage="1" xr:uid="{267326EF-EAFC-4152-9033-8F2388CEE276}">
          <x14:formula1>
            <xm:f>Sheet1!$A$2:$A$7</xm:f>
          </x14:formula1>
          <xm:sqref>C15:C24 C27:C36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0789-3C45-4E67-AF6D-306A1DA69307}">
  <sheetPr>
    <pageSetUpPr fitToPage="1"/>
  </sheetPr>
  <dimension ref="A1:CG102"/>
  <sheetViews>
    <sheetView topLeftCell="A44" workbookViewId="0">
      <selection activeCell="C49" sqref="C49:C50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Dates'!E12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1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FC3D2E-6BC6-46BC-B5FB-2C67FA21A159}">
          <x14:formula1>
            <xm:f>Sheet1!$A$2:$A$7</xm:f>
          </x14:formula1>
          <xm:sqref>C15:C24 C27:C36</xm:sqref>
        </x14:dataValidation>
        <x14:dataValidation type="list" allowBlank="1" showInputMessage="1" showErrorMessage="1" xr:uid="{861C519A-D502-4C0E-9BC7-C068FEF41F30}">
          <x14:formula1>
            <xm:f>Sheet1!$A$18:$A$21</xm:f>
          </x14:formula1>
          <xm:sqref>B39:B43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70FD-904A-471A-8148-F83B4A4E48DF}">
  <sheetPr>
    <pageSetUpPr fitToPage="1"/>
  </sheetPr>
  <dimension ref="A1:CG102"/>
  <sheetViews>
    <sheetView topLeftCell="A33" workbookViewId="0">
      <selection activeCell="C49" sqref="C49:C50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Dates'!E13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0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D06E2D-69B8-4D27-BEA9-2470BDD22512}">
          <x14:formula1>
            <xm:f>Sheet1!$A$18:$A$21</xm:f>
          </x14:formula1>
          <xm:sqref>B39:B43</xm:sqref>
        </x14:dataValidation>
        <x14:dataValidation type="list" allowBlank="1" showInputMessage="1" showErrorMessage="1" xr:uid="{46E789DB-94F6-4A4A-A7F7-0D6EC2823E19}">
          <x14:formula1>
            <xm:f>Sheet1!$A$2:$A$7</xm:f>
          </x14:formula1>
          <xm:sqref>C15:C24 C27:C36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C23D-E8D6-4BD0-808A-29B4F67F8C1F}">
  <dimension ref="A1:H44"/>
  <sheetViews>
    <sheetView workbookViewId="0"/>
  </sheetViews>
  <sheetFormatPr defaultRowHeight="15" x14ac:dyDescent="0.25"/>
  <cols>
    <col min="2" max="2" width="19.5703125" customWidth="1"/>
    <col min="3" max="3" width="11.140625" customWidth="1"/>
  </cols>
  <sheetData>
    <row r="1" spans="1:8" ht="18.75" x14ac:dyDescent="0.3">
      <c r="A1" s="137" t="s">
        <v>145</v>
      </c>
    </row>
    <row r="2" spans="1:8" x14ac:dyDescent="0.25">
      <c r="B2" t="s">
        <v>149</v>
      </c>
      <c r="C2" t="s">
        <v>190</v>
      </c>
    </row>
    <row r="3" spans="1:8" x14ac:dyDescent="0.25">
      <c r="B3" t="s">
        <v>150</v>
      </c>
      <c r="C3" t="s">
        <v>190</v>
      </c>
    </row>
    <row r="5" spans="1:8" x14ac:dyDescent="0.25">
      <c r="B5" s="2"/>
      <c r="C5" s="59" t="s">
        <v>123</v>
      </c>
      <c r="D5" s="59" t="s">
        <v>124</v>
      </c>
      <c r="E5" s="59" t="s">
        <v>125</v>
      </c>
      <c r="F5" s="59" t="s">
        <v>126</v>
      </c>
      <c r="G5" s="59" t="s">
        <v>127</v>
      </c>
      <c r="H5" s="59" t="s">
        <v>25</v>
      </c>
    </row>
    <row r="6" spans="1:8" x14ac:dyDescent="0.25">
      <c r="B6" s="2" t="s">
        <v>151</v>
      </c>
      <c r="C6" s="2"/>
      <c r="D6" s="2"/>
      <c r="E6" s="2"/>
      <c r="F6" s="2"/>
      <c r="G6" s="2"/>
      <c r="H6" s="2"/>
    </row>
    <row r="7" spans="1:8" x14ac:dyDescent="0.25">
      <c r="B7" s="2" t="s">
        <v>152</v>
      </c>
      <c r="C7" s="2"/>
      <c r="D7" s="2"/>
      <c r="E7" s="2"/>
      <c r="F7" s="2"/>
      <c r="G7" s="2"/>
      <c r="H7" s="2"/>
    </row>
    <row r="8" spans="1:8" x14ac:dyDescent="0.25">
      <c r="B8" s="2" t="s">
        <v>153</v>
      </c>
      <c r="C8" s="2"/>
      <c r="D8" s="2"/>
      <c r="E8" s="2"/>
      <c r="F8" s="2"/>
      <c r="G8" s="2"/>
      <c r="H8" s="2"/>
    </row>
    <row r="10" spans="1:8" ht="18.75" x14ac:dyDescent="0.3">
      <c r="A10" s="137" t="s">
        <v>146</v>
      </c>
    </row>
    <row r="11" spans="1:8" x14ac:dyDescent="0.25">
      <c r="B11" t="s">
        <v>149</v>
      </c>
      <c r="C11" t="s">
        <v>190</v>
      </c>
    </row>
    <row r="12" spans="1:8" x14ac:dyDescent="0.25">
      <c r="B12" t="s">
        <v>150</v>
      </c>
      <c r="C12" t="s">
        <v>190</v>
      </c>
    </row>
    <row r="14" spans="1:8" x14ac:dyDescent="0.25">
      <c r="B14" s="2"/>
      <c r="C14" s="59" t="s">
        <v>123</v>
      </c>
      <c r="D14" s="59" t="s">
        <v>124</v>
      </c>
      <c r="E14" s="59" t="s">
        <v>125</v>
      </c>
      <c r="F14" s="59" t="s">
        <v>126</v>
      </c>
      <c r="G14" s="59" t="s">
        <v>127</v>
      </c>
      <c r="H14" s="59" t="s">
        <v>25</v>
      </c>
    </row>
    <row r="15" spans="1:8" x14ac:dyDescent="0.25">
      <c r="B15" s="2" t="s">
        <v>151</v>
      </c>
      <c r="C15" s="2"/>
      <c r="D15" s="2"/>
      <c r="E15" s="2"/>
      <c r="F15" s="2"/>
      <c r="G15" s="2"/>
      <c r="H15" s="2"/>
    </row>
    <row r="16" spans="1:8" x14ac:dyDescent="0.25">
      <c r="B16" s="2" t="s">
        <v>152</v>
      </c>
      <c r="C16" s="2"/>
      <c r="D16" s="2"/>
      <c r="E16" s="2"/>
      <c r="F16" s="2"/>
      <c r="G16" s="2"/>
      <c r="H16" s="2"/>
    </row>
    <row r="17" spans="1:8" x14ac:dyDescent="0.25">
      <c r="B17" s="2" t="s">
        <v>153</v>
      </c>
      <c r="C17" s="2"/>
      <c r="D17" s="2"/>
      <c r="E17" s="2"/>
      <c r="F17" s="2"/>
      <c r="G17" s="2"/>
      <c r="H17" s="2"/>
    </row>
    <row r="19" spans="1:8" ht="18.75" x14ac:dyDescent="0.3">
      <c r="A19" s="137" t="s">
        <v>147</v>
      </c>
    </row>
    <row r="20" spans="1:8" x14ac:dyDescent="0.25">
      <c r="B20" t="s">
        <v>149</v>
      </c>
      <c r="C20" t="s">
        <v>190</v>
      </c>
    </row>
    <row r="21" spans="1:8" x14ac:dyDescent="0.25">
      <c r="B21" t="s">
        <v>150</v>
      </c>
      <c r="C21" t="s">
        <v>190</v>
      </c>
    </row>
    <row r="23" spans="1:8" x14ac:dyDescent="0.25">
      <c r="B23" s="2"/>
      <c r="C23" s="59" t="s">
        <v>123</v>
      </c>
      <c r="D23" s="59" t="s">
        <v>124</v>
      </c>
      <c r="E23" s="59" t="s">
        <v>125</v>
      </c>
      <c r="F23" s="59" t="s">
        <v>126</v>
      </c>
      <c r="G23" s="59" t="s">
        <v>127</v>
      </c>
      <c r="H23" s="59" t="s">
        <v>25</v>
      </c>
    </row>
    <row r="24" spans="1:8" x14ac:dyDescent="0.25">
      <c r="B24" s="2" t="s">
        <v>151</v>
      </c>
      <c r="C24" s="2"/>
      <c r="D24" s="2"/>
      <c r="E24" s="2"/>
      <c r="F24" s="2"/>
      <c r="G24" s="2"/>
      <c r="H24" s="2"/>
    </row>
    <row r="25" spans="1:8" x14ac:dyDescent="0.25">
      <c r="B25" s="2" t="s">
        <v>152</v>
      </c>
      <c r="C25" s="2"/>
      <c r="D25" s="2"/>
      <c r="E25" s="2"/>
      <c r="F25" s="2"/>
      <c r="G25" s="2"/>
      <c r="H25" s="2"/>
    </row>
    <row r="26" spans="1:8" x14ac:dyDescent="0.25">
      <c r="B26" s="2" t="s">
        <v>153</v>
      </c>
      <c r="C26" s="2"/>
      <c r="D26" s="2"/>
      <c r="E26" s="2"/>
      <c r="F26" s="2"/>
      <c r="G26" s="2"/>
      <c r="H26" s="2"/>
    </row>
    <row r="28" spans="1:8" ht="18.75" x14ac:dyDescent="0.3">
      <c r="A28" s="137" t="s">
        <v>148</v>
      </c>
    </row>
    <row r="29" spans="1:8" x14ac:dyDescent="0.25">
      <c r="B29" t="s">
        <v>149</v>
      </c>
      <c r="C29" t="s">
        <v>190</v>
      </c>
    </row>
    <row r="30" spans="1:8" x14ac:dyDescent="0.25">
      <c r="B30" t="s">
        <v>150</v>
      </c>
      <c r="C30" t="s">
        <v>190</v>
      </c>
    </row>
    <row r="32" spans="1:8" x14ac:dyDescent="0.25">
      <c r="B32" s="2"/>
      <c r="C32" s="59" t="s">
        <v>123</v>
      </c>
      <c r="D32" s="59" t="s">
        <v>124</v>
      </c>
      <c r="E32" s="59" t="s">
        <v>125</v>
      </c>
      <c r="F32" s="59" t="s">
        <v>126</v>
      </c>
      <c r="G32" s="59" t="s">
        <v>127</v>
      </c>
      <c r="H32" s="59" t="s">
        <v>25</v>
      </c>
    </row>
    <row r="33" spans="1:8" x14ac:dyDescent="0.25">
      <c r="B33" s="2" t="s">
        <v>151</v>
      </c>
      <c r="C33" s="2"/>
      <c r="D33" s="2"/>
      <c r="E33" s="2"/>
      <c r="F33" s="2"/>
      <c r="G33" s="2"/>
      <c r="H33" s="2"/>
    </row>
    <row r="34" spans="1:8" x14ac:dyDescent="0.25">
      <c r="B34" s="2" t="s">
        <v>152</v>
      </c>
      <c r="C34" s="2"/>
      <c r="D34" s="2"/>
      <c r="E34" s="2"/>
      <c r="F34" s="2"/>
      <c r="G34" s="2"/>
      <c r="H34" s="2"/>
    </row>
    <row r="35" spans="1:8" x14ac:dyDescent="0.25">
      <c r="B35" s="2" t="s">
        <v>153</v>
      </c>
      <c r="C35" s="2"/>
      <c r="D35" s="2"/>
      <c r="E35" s="2"/>
      <c r="F35" s="2"/>
      <c r="G35" s="2"/>
      <c r="H35" s="2"/>
    </row>
    <row r="37" spans="1:8" ht="18.75" x14ac:dyDescent="0.3">
      <c r="A37" s="137" t="s">
        <v>154</v>
      </c>
    </row>
    <row r="38" spans="1:8" x14ac:dyDescent="0.25">
      <c r="B38" t="s">
        <v>149</v>
      </c>
      <c r="C38" t="s">
        <v>190</v>
      </c>
    </row>
    <row r="39" spans="1:8" x14ac:dyDescent="0.25">
      <c r="B39" t="s">
        <v>150</v>
      </c>
      <c r="C39" t="s">
        <v>190</v>
      </c>
    </row>
    <row r="41" spans="1:8" x14ac:dyDescent="0.25">
      <c r="B41" s="59"/>
      <c r="C41" s="59" t="s">
        <v>123</v>
      </c>
      <c r="D41" s="59" t="s">
        <v>124</v>
      </c>
      <c r="E41" s="59" t="s">
        <v>125</v>
      </c>
      <c r="F41" s="59" t="s">
        <v>126</v>
      </c>
      <c r="G41" s="59" t="s">
        <v>127</v>
      </c>
      <c r="H41" s="59" t="s">
        <v>25</v>
      </c>
    </row>
    <row r="42" spans="1:8" x14ac:dyDescent="0.25">
      <c r="B42" s="59" t="s">
        <v>151</v>
      </c>
      <c r="C42" s="59"/>
      <c r="D42" s="59"/>
      <c r="E42" s="59"/>
      <c r="F42" s="59"/>
      <c r="G42" s="59"/>
      <c r="H42" s="59"/>
    </row>
    <row r="43" spans="1:8" x14ac:dyDescent="0.25">
      <c r="B43" s="59" t="s">
        <v>152</v>
      </c>
      <c r="C43" s="59"/>
      <c r="D43" s="59"/>
      <c r="E43" s="59"/>
      <c r="F43" s="59"/>
      <c r="G43" s="59"/>
      <c r="H43" s="59"/>
    </row>
    <row r="44" spans="1:8" x14ac:dyDescent="0.25">
      <c r="B44" s="59" t="s">
        <v>153</v>
      </c>
      <c r="C44" s="59"/>
      <c r="D44" s="59"/>
      <c r="E44" s="59"/>
      <c r="F44" s="59"/>
      <c r="G44" s="59"/>
      <c r="H44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D585-0FD3-4689-AA39-EE9F173F83D0}">
  <dimension ref="A1:Z43"/>
  <sheetViews>
    <sheetView workbookViewId="0">
      <selection activeCell="AC12" sqref="AC12"/>
    </sheetView>
  </sheetViews>
  <sheetFormatPr defaultColWidth="8.85546875" defaultRowHeight="15" x14ac:dyDescent="0.25"/>
  <cols>
    <col min="1" max="1" width="15.85546875" bestFit="1" customWidth="1"/>
    <col min="2" max="2" width="14.140625" customWidth="1"/>
    <col min="3" max="3" width="27" customWidth="1"/>
    <col min="4" max="5" width="17.85546875" customWidth="1"/>
    <col min="6" max="6" width="25.7109375" customWidth="1"/>
    <col min="7" max="7" width="14.85546875" bestFit="1" customWidth="1"/>
    <col min="8" max="8" width="12.42578125" customWidth="1"/>
    <col min="9" max="9" width="13.28515625" bestFit="1" customWidth="1"/>
    <col min="10" max="10" width="0.42578125" customWidth="1"/>
    <col min="11" max="11" width="25.85546875" hidden="1" customWidth="1"/>
    <col min="12" max="12" width="12.28515625" hidden="1" customWidth="1"/>
    <col min="13" max="13" width="14.85546875" hidden="1" customWidth="1"/>
    <col min="14" max="14" width="11.7109375" hidden="1" customWidth="1"/>
    <col min="15" max="15" width="8.140625" hidden="1" customWidth="1"/>
    <col min="16" max="16" width="13.28515625" hidden="1" customWidth="1"/>
    <col min="17" max="17" width="0.28515625" hidden="1" customWidth="1"/>
    <col min="18" max="18" width="25.85546875" hidden="1" customWidth="1"/>
    <col min="19" max="19" width="12.28515625" hidden="1" customWidth="1"/>
    <col min="20" max="20" width="14.85546875" hidden="1" customWidth="1"/>
    <col min="21" max="21" width="11.140625" hidden="1" customWidth="1"/>
    <col min="22" max="22" width="8.140625" hidden="1" customWidth="1"/>
    <col min="23" max="23" width="13.28515625" hidden="1" customWidth="1"/>
    <col min="24" max="24" width="0.28515625" customWidth="1"/>
    <col min="25" max="25" width="12.7109375" hidden="1" customWidth="1"/>
    <col min="26" max="26" width="13.28515625" hidden="1" customWidth="1"/>
  </cols>
  <sheetData>
    <row r="1" spans="1:26" ht="4.3499999999999996" customHeight="1" x14ac:dyDescent="0.2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8"/>
    </row>
    <row r="2" spans="1:26" x14ac:dyDescent="0.25">
      <c r="A2" s="191" t="s">
        <v>0</v>
      </c>
      <c r="B2" s="191"/>
      <c r="C2" s="191"/>
      <c r="D2" s="133"/>
      <c r="E2" s="133"/>
      <c r="F2" s="133"/>
      <c r="G2" s="133"/>
      <c r="H2" s="133"/>
      <c r="I2" s="133"/>
      <c r="J2" s="189"/>
      <c r="K2" s="191" t="s">
        <v>1</v>
      </c>
      <c r="L2" s="191"/>
      <c r="M2" s="191"/>
      <c r="N2" s="191"/>
      <c r="O2" s="191"/>
      <c r="P2" s="191"/>
      <c r="Q2" s="189"/>
      <c r="R2" s="191" t="s">
        <v>2</v>
      </c>
      <c r="S2" s="191"/>
      <c r="T2" s="191"/>
      <c r="U2" s="191"/>
      <c r="V2" s="191"/>
      <c r="W2" s="191"/>
      <c r="X2" s="189"/>
      <c r="Y2" s="191" t="s">
        <v>3</v>
      </c>
      <c r="Z2" s="191"/>
    </row>
    <row r="3" spans="1:26" ht="32.25" customHeight="1" x14ac:dyDescent="0.25">
      <c r="A3" s="4" t="s">
        <v>4</v>
      </c>
      <c r="B3" s="3" t="s">
        <v>159</v>
      </c>
      <c r="C3" s="3" t="s">
        <v>5</v>
      </c>
      <c r="D3" s="134" t="s">
        <v>98</v>
      </c>
      <c r="E3" s="134" t="s">
        <v>157</v>
      </c>
      <c r="F3" s="4" t="s">
        <v>158</v>
      </c>
      <c r="G3" s="4" t="s">
        <v>7</v>
      </c>
      <c r="H3" s="32" t="s">
        <v>8</v>
      </c>
      <c r="I3" s="4" t="s">
        <v>10</v>
      </c>
      <c r="J3" s="190"/>
      <c r="K3" s="4" t="s">
        <v>6</v>
      </c>
      <c r="L3" s="4" t="s">
        <v>98</v>
      </c>
      <c r="M3" s="4" t="s">
        <v>7</v>
      </c>
      <c r="N3" s="32" t="s">
        <v>8</v>
      </c>
      <c r="O3" s="4" t="s">
        <v>9</v>
      </c>
      <c r="P3" s="4" t="s">
        <v>10</v>
      </c>
      <c r="Q3" s="190"/>
      <c r="R3" s="4" t="s">
        <v>6</v>
      </c>
      <c r="S3" s="4" t="s">
        <v>98</v>
      </c>
      <c r="T3" s="4" t="s">
        <v>7</v>
      </c>
      <c r="U3" s="32" t="s">
        <v>8</v>
      </c>
      <c r="V3" s="4" t="s">
        <v>9</v>
      </c>
      <c r="W3" s="4" t="s">
        <v>10</v>
      </c>
      <c r="X3" s="190"/>
      <c r="Y3" s="4" t="s">
        <v>11</v>
      </c>
      <c r="Z3" s="4" t="s">
        <v>10</v>
      </c>
    </row>
    <row r="4" spans="1:26" x14ac:dyDescent="0.25">
      <c r="A4" s="145">
        <v>1</v>
      </c>
      <c r="B4" s="15" t="s">
        <v>99</v>
      </c>
      <c r="C4" s="2"/>
      <c r="D4" s="135"/>
      <c r="E4" s="143"/>
      <c r="F4" s="2"/>
      <c r="G4" s="9"/>
      <c r="H4" s="2"/>
      <c r="I4" s="14">
        <f t="shared" ref="I4:I13" si="0">IFERROR(G4/(H4),0)</f>
        <v>0</v>
      </c>
      <c r="J4" s="190"/>
      <c r="K4" s="2"/>
      <c r="L4" s="2"/>
      <c r="M4" s="9"/>
      <c r="N4" s="2"/>
      <c r="O4" s="2"/>
      <c r="P4" s="14">
        <f t="shared" ref="P4:P9" si="1">IFERROR(M4/(N4*O4),0)</f>
        <v>0</v>
      </c>
      <c r="Q4" s="190"/>
      <c r="R4" s="2"/>
      <c r="S4" s="2"/>
      <c r="T4" s="9"/>
      <c r="U4" s="2"/>
      <c r="V4" s="2"/>
      <c r="W4" s="14">
        <f t="shared" ref="W4:W13" si="2">IFERROR(T4/(U4*V4),0)</f>
        <v>0</v>
      </c>
      <c r="X4" s="190"/>
      <c r="Y4" s="14">
        <f t="shared" ref="Y4:Y13" si="3">G4+M4+T4</f>
        <v>0</v>
      </c>
      <c r="Z4" s="14">
        <f t="shared" ref="Z4:Z11" si="4">I4+P4+W4</f>
        <v>0</v>
      </c>
    </row>
    <row r="5" spans="1:26" x14ac:dyDescent="0.25">
      <c r="A5" s="145">
        <v>2</v>
      </c>
      <c r="B5" s="15" t="s">
        <v>100</v>
      </c>
      <c r="C5" s="2"/>
      <c r="D5" s="142"/>
      <c r="E5" s="136"/>
      <c r="F5" s="2"/>
      <c r="G5" s="9"/>
      <c r="H5" s="2"/>
      <c r="I5" s="14">
        <f t="shared" si="0"/>
        <v>0</v>
      </c>
      <c r="J5" s="190"/>
      <c r="K5" s="2"/>
      <c r="L5" s="2"/>
      <c r="M5" s="9"/>
      <c r="N5" s="2"/>
      <c r="O5" s="2"/>
      <c r="P5" s="14">
        <f t="shared" si="1"/>
        <v>0</v>
      </c>
      <c r="Q5" s="190"/>
      <c r="R5" s="2"/>
      <c r="S5" s="2"/>
      <c r="T5" s="9"/>
      <c r="U5" s="2"/>
      <c r="V5" s="2"/>
      <c r="W5" s="14">
        <f t="shared" si="2"/>
        <v>0</v>
      </c>
      <c r="X5" s="190"/>
      <c r="Y5" s="14">
        <f t="shared" si="3"/>
        <v>0</v>
      </c>
      <c r="Z5" s="14">
        <f t="shared" si="4"/>
        <v>0</v>
      </c>
    </row>
    <row r="6" spans="1:26" x14ac:dyDescent="0.25">
      <c r="A6" s="145">
        <v>3</v>
      </c>
      <c r="B6" s="15" t="s">
        <v>101</v>
      </c>
      <c r="C6" s="2"/>
      <c r="D6" s="142"/>
      <c r="E6" s="136"/>
      <c r="F6" s="2"/>
      <c r="G6" s="9"/>
      <c r="H6" s="2"/>
      <c r="I6" s="14">
        <f t="shared" si="0"/>
        <v>0</v>
      </c>
      <c r="J6" s="190"/>
      <c r="K6" s="2"/>
      <c r="L6" s="2"/>
      <c r="M6" s="9"/>
      <c r="N6" s="2"/>
      <c r="O6" s="2"/>
      <c r="P6" s="14">
        <f t="shared" si="1"/>
        <v>0</v>
      </c>
      <c r="Q6" s="190"/>
      <c r="R6" s="2"/>
      <c r="S6" s="2"/>
      <c r="T6" s="9"/>
      <c r="U6" s="2"/>
      <c r="V6" s="2"/>
      <c r="W6" s="14">
        <f t="shared" si="2"/>
        <v>0</v>
      </c>
      <c r="X6" s="190"/>
      <c r="Y6" s="14">
        <f t="shared" si="3"/>
        <v>0</v>
      </c>
      <c r="Z6" s="14">
        <f t="shared" si="4"/>
        <v>0</v>
      </c>
    </row>
    <row r="7" spans="1:26" x14ac:dyDescent="0.25">
      <c r="A7" s="145">
        <v>4</v>
      </c>
      <c r="B7" s="15" t="s">
        <v>102</v>
      </c>
      <c r="C7" s="2"/>
      <c r="D7" s="135"/>
      <c r="E7" s="144"/>
      <c r="F7" s="2"/>
      <c r="G7" s="9"/>
      <c r="H7" s="2"/>
      <c r="I7" s="14">
        <f t="shared" si="0"/>
        <v>0</v>
      </c>
      <c r="J7" s="190"/>
      <c r="K7" s="2"/>
      <c r="L7" s="2"/>
      <c r="M7" s="9"/>
      <c r="N7" s="2"/>
      <c r="O7" s="2"/>
      <c r="P7" s="14">
        <f t="shared" si="1"/>
        <v>0</v>
      </c>
      <c r="Q7" s="190"/>
      <c r="R7" s="2"/>
      <c r="S7" s="2"/>
      <c r="T7" s="9"/>
      <c r="U7" s="2"/>
      <c r="V7" s="2"/>
      <c r="W7" s="14">
        <f t="shared" si="2"/>
        <v>0</v>
      </c>
      <c r="X7" s="190"/>
      <c r="Y7" s="14">
        <f t="shared" si="3"/>
        <v>0</v>
      </c>
      <c r="Z7" s="14">
        <f t="shared" si="4"/>
        <v>0</v>
      </c>
    </row>
    <row r="8" spans="1:26" x14ac:dyDescent="0.25">
      <c r="A8" s="145">
        <v>5</v>
      </c>
      <c r="B8" s="15" t="s">
        <v>103</v>
      </c>
      <c r="C8" s="2"/>
      <c r="D8" s="142"/>
      <c r="E8" s="136"/>
      <c r="F8" s="2"/>
      <c r="G8" s="9"/>
      <c r="H8" s="2"/>
      <c r="I8" s="14">
        <f t="shared" si="0"/>
        <v>0</v>
      </c>
      <c r="J8" s="190"/>
      <c r="K8" s="2"/>
      <c r="L8" s="2"/>
      <c r="M8" s="9"/>
      <c r="N8" s="2"/>
      <c r="O8" s="2"/>
      <c r="P8" s="14">
        <f t="shared" si="1"/>
        <v>0</v>
      </c>
      <c r="Q8" s="190"/>
      <c r="R8" s="2"/>
      <c r="S8" s="2"/>
      <c r="T8" s="9"/>
      <c r="U8" s="2"/>
      <c r="V8" s="2"/>
      <c r="W8" s="14">
        <f t="shared" si="2"/>
        <v>0</v>
      </c>
      <c r="X8" s="190"/>
      <c r="Y8" s="14">
        <f t="shared" si="3"/>
        <v>0</v>
      </c>
      <c r="Z8" s="14">
        <f t="shared" si="4"/>
        <v>0</v>
      </c>
    </row>
    <row r="9" spans="1:26" x14ac:dyDescent="0.25">
      <c r="A9" s="145">
        <v>6</v>
      </c>
      <c r="B9" s="15" t="s">
        <v>104</v>
      </c>
      <c r="C9" s="2"/>
      <c r="D9" s="142"/>
      <c r="E9" s="136"/>
      <c r="F9" s="2"/>
      <c r="G9" s="9"/>
      <c r="H9" s="2"/>
      <c r="I9" s="14">
        <f t="shared" si="0"/>
        <v>0</v>
      </c>
      <c r="J9" s="190"/>
      <c r="K9" s="2"/>
      <c r="L9" s="2"/>
      <c r="M9" s="9"/>
      <c r="N9" s="2"/>
      <c r="O9" s="2"/>
      <c r="P9" s="14">
        <f t="shared" si="1"/>
        <v>0</v>
      </c>
      <c r="Q9" s="190"/>
      <c r="R9" s="2"/>
      <c r="S9" s="2"/>
      <c r="T9" s="9"/>
      <c r="U9" s="2"/>
      <c r="V9" s="2"/>
      <c r="W9" s="14">
        <f t="shared" si="2"/>
        <v>0</v>
      </c>
      <c r="X9" s="190"/>
      <c r="Y9" s="14">
        <f t="shared" si="3"/>
        <v>0</v>
      </c>
      <c r="Z9" s="14">
        <f t="shared" si="4"/>
        <v>0</v>
      </c>
    </row>
    <row r="10" spans="1:26" x14ac:dyDescent="0.25">
      <c r="A10" s="145">
        <v>7</v>
      </c>
      <c r="B10" s="15" t="s">
        <v>105</v>
      </c>
      <c r="C10" s="2"/>
      <c r="D10" s="135"/>
      <c r="E10" s="144"/>
      <c r="F10" s="2"/>
      <c r="G10" s="9"/>
      <c r="H10" s="2"/>
      <c r="I10" s="14">
        <f t="shared" si="0"/>
        <v>0</v>
      </c>
      <c r="J10" s="190"/>
      <c r="K10" s="2"/>
      <c r="L10" s="2"/>
      <c r="M10" s="9"/>
      <c r="N10" s="2"/>
      <c r="O10" s="2"/>
      <c r="P10" s="14"/>
      <c r="Q10" s="190"/>
      <c r="R10" s="2"/>
      <c r="S10" s="2"/>
      <c r="T10" s="9"/>
      <c r="U10" s="2"/>
      <c r="V10" s="2"/>
      <c r="W10" s="14"/>
      <c r="X10" s="190"/>
      <c r="Y10" s="14">
        <f t="shared" si="3"/>
        <v>0</v>
      </c>
      <c r="Z10" s="14">
        <f t="shared" si="4"/>
        <v>0</v>
      </c>
    </row>
    <row r="11" spans="1:26" x14ac:dyDescent="0.25">
      <c r="A11" s="145">
        <v>8</v>
      </c>
      <c r="B11" s="15" t="s">
        <v>106</v>
      </c>
      <c r="C11" s="2"/>
      <c r="D11" s="142"/>
      <c r="E11" s="136"/>
      <c r="F11" s="2"/>
      <c r="G11" s="9"/>
      <c r="H11" s="2"/>
      <c r="I11" s="14">
        <f t="shared" si="0"/>
        <v>0</v>
      </c>
      <c r="J11" s="190"/>
      <c r="K11" s="2"/>
      <c r="L11" s="2"/>
      <c r="M11" s="9"/>
      <c r="N11" s="2"/>
      <c r="O11" s="2"/>
      <c r="P11" s="14"/>
      <c r="Q11" s="190"/>
      <c r="R11" s="2"/>
      <c r="S11" s="2"/>
      <c r="T11" s="9"/>
      <c r="U11" s="2"/>
      <c r="V11" s="2"/>
      <c r="W11" s="14"/>
      <c r="X11" s="190"/>
      <c r="Y11" s="14">
        <f t="shared" si="3"/>
        <v>0</v>
      </c>
      <c r="Z11" s="14">
        <f t="shared" si="4"/>
        <v>0</v>
      </c>
    </row>
    <row r="12" spans="1:26" x14ac:dyDescent="0.25">
      <c r="A12" s="145">
        <v>9</v>
      </c>
      <c r="B12" s="15" t="s">
        <v>107</v>
      </c>
      <c r="C12" s="2"/>
      <c r="D12" s="142"/>
      <c r="E12" s="136"/>
      <c r="F12" s="2"/>
      <c r="G12" s="9"/>
      <c r="H12" s="2"/>
      <c r="I12" s="14">
        <f t="shared" si="0"/>
        <v>0</v>
      </c>
      <c r="J12" s="190"/>
      <c r="K12" s="2"/>
      <c r="L12" s="2"/>
      <c r="M12" s="9"/>
      <c r="N12" s="2"/>
      <c r="O12" s="2"/>
      <c r="P12" s="14">
        <f>IFERROR(M12/(N12*O12),0)</f>
        <v>0</v>
      </c>
      <c r="Q12" s="190"/>
      <c r="R12" s="2"/>
      <c r="S12" s="2"/>
      <c r="T12" s="9"/>
      <c r="U12" s="2"/>
      <c r="V12" s="2"/>
      <c r="W12" s="14">
        <f t="shared" si="2"/>
        <v>0</v>
      </c>
      <c r="X12" s="190"/>
      <c r="Y12" s="14">
        <f t="shared" si="3"/>
        <v>0</v>
      </c>
      <c r="Z12" s="14">
        <f>I12+P12+W12</f>
        <v>0</v>
      </c>
    </row>
    <row r="13" spans="1:26" x14ac:dyDescent="0.25">
      <c r="A13" s="145">
        <v>10</v>
      </c>
      <c r="B13" s="15" t="s">
        <v>108</v>
      </c>
      <c r="C13" s="2"/>
      <c r="D13" s="142"/>
      <c r="E13" s="136"/>
      <c r="F13" s="2"/>
      <c r="G13" s="9"/>
      <c r="H13" s="2"/>
      <c r="I13" s="14">
        <f t="shared" si="0"/>
        <v>0</v>
      </c>
      <c r="J13" s="190"/>
      <c r="K13" s="2"/>
      <c r="L13" s="2"/>
      <c r="M13" s="9"/>
      <c r="N13" s="2"/>
      <c r="O13" s="2"/>
      <c r="P13" s="14">
        <f>IFERROR(M13/(N13*O13),0)</f>
        <v>0</v>
      </c>
      <c r="Q13" s="190"/>
      <c r="R13" s="2"/>
      <c r="S13" s="2"/>
      <c r="T13" s="9"/>
      <c r="U13" s="2"/>
      <c r="V13" s="2"/>
      <c r="W13" s="14">
        <f t="shared" si="2"/>
        <v>0</v>
      </c>
      <c r="X13" s="190"/>
      <c r="Y13" s="14">
        <f t="shared" si="3"/>
        <v>0</v>
      </c>
      <c r="Z13" s="14">
        <f>I13+P13+W13</f>
        <v>0</v>
      </c>
    </row>
    <row r="14" spans="1:26" x14ac:dyDescent="0.25">
      <c r="A14" s="191" t="s">
        <v>161</v>
      </c>
      <c r="B14" s="191"/>
      <c r="C14" s="191"/>
      <c r="D14" s="133"/>
      <c r="E14" s="133"/>
      <c r="F14" s="133"/>
      <c r="G14" s="133"/>
      <c r="H14" s="133"/>
      <c r="I14" s="133"/>
      <c r="J14" s="190"/>
      <c r="K14" s="191" t="s">
        <v>1</v>
      </c>
      <c r="L14" s="191"/>
      <c r="M14" s="191"/>
      <c r="N14" s="191"/>
      <c r="O14" s="191"/>
      <c r="P14" s="191"/>
      <c r="Q14" s="190"/>
      <c r="R14" s="191" t="s">
        <v>2</v>
      </c>
      <c r="S14" s="191"/>
      <c r="T14" s="191"/>
      <c r="U14" s="191"/>
      <c r="V14" s="191"/>
      <c r="W14" s="191"/>
      <c r="X14" s="190"/>
      <c r="Y14" s="191" t="s">
        <v>3</v>
      </c>
      <c r="Z14" s="191"/>
    </row>
    <row r="15" spans="1:26" ht="30" customHeight="1" x14ac:dyDescent="0.25">
      <c r="A15" s="4" t="s">
        <v>4</v>
      </c>
      <c r="B15" s="3" t="s">
        <v>159</v>
      </c>
      <c r="C15" s="3" t="s">
        <v>5</v>
      </c>
      <c r="D15" s="4" t="s">
        <v>98</v>
      </c>
      <c r="E15" s="4"/>
      <c r="F15" s="4" t="s">
        <v>158</v>
      </c>
      <c r="G15" s="4" t="s">
        <v>7</v>
      </c>
      <c r="H15" s="32" t="s">
        <v>8</v>
      </c>
      <c r="I15" s="4" t="s">
        <v>10</v>
      </c>
      <c r="J15" s="190"/>
      <c r="K15" s="4" t="s">
        <v>6</v>
      </c>
      <c r="L15" s="4"/>
      <c r="M15" s="4" t="s">
        <v>7</v>
      </c>
      <c r="N15" s="32" t="s">
        <v>8</v>
      </c>
      <c r="O15" s="4" t="s">
        <v>9</v>
      </c>
      <c r="P15" s="4" t="s">
        <v>10</v>
      </c>
      <c r="Q15" s="190"/>
      <c r="R15" s="4" t="s">
        <v>6</v>
      </c>
      <c r="S15" s="4"/>
      <c r="T15" s="4" t="s">
        <v>7</v>
      </c>
      <c r="U15" s="32" t="s">
        <v>8</v>
      </c>
      <c r="V15" s="4" t="s">
        <v>9</v>
      </c>
      <c r="W15" s="4" t="s">
        <v>10</v>
      </c>
      <c r="X15" s="190"/>
      <c r="Y15" s="4" t="s">
        <v>11</v>
      </c>
      <c r="Z15" s="4" t="s">
        <v>10</v>
      </c>
    </row>
    <row r="16" spans="1:26" x14ac:dyDescent="0.25">
      <c r="A16" s="145">
        <v>1</v>
      </c>
      <c r="B16" s="15"/>
      <c r="C16" s="2"/>
      <c r="D16" s="2"/>
      <c r="E16" s="2"/>
      <c r="F16" s="2"/>
      <c r="G16" s="9"/>
      <c r="H16" s="2"/>
      <c r="I16" s="14">
        <f>IFERROR(G16/(H16),0)</f>
        <v>0</v>
      </c>
      <c r="J16" s="190"/>
      <c r="K16" s="2"/>
      <c r="L16" s="2"/>
      <c r="M16" s="9"/>
      <c r="N16" s="2"/>
      <c r="O16" s="2"/>
      <c r="P16" s="14">
        <f>IFERROR(M16/(N16*O16),0)</f>
        <v>0</v>
      </c>
      <c r="Q16" s="190"/>
      <c r="R16" s="2"/>
      <c r="S16" s="2"/>
      <c r="T16" s="9"/>
      <c r="U16" s="2"/>
      <c r="V16" s="2"/>
      <c r="W16" s="14">
        <f t="shared" ref="W16:W25" si="5">IFERROR(T16/(U16*V16),0)</f>
        <v>0</v>
      </c>
      <c r="X16" s="190"/>
      <c r="Y16" s="14">
        <f t="shared" ref="Y16:Y25" si="6">G16+M16+T16</f>
        <v>0</v>
      </c>
      <c r="Z16" s="14">
        <f>I16+P16+W16</f>
        <v>0</v>
      </c>
    </row>
    <row r="17" spans="1:26" x14ac:dyDescent="0.25">
      <c r="A17" s="145">
        <v>2</v>
      </c>
      <c r="B17" s="15"/>
      <c r="C17" s="2"/>
      <c r="D17" s="2"/>
      <c r="E17" s="2"/>
      <c r="F17" s="2"/>
      <c r="G17" s="9"/>
      <c r="H17" s="2"/>
      <c r="I17" s="14">
        <f t="shared" ref="I17:I25" si="7">IFERROR(G17/(H17),0)</f>
        <v>0</v>
      </c>
      <c r="J17" s="190"/>
      <c r="K17" s="2"/>
      <c r="L17" s="2"/>
      <c r="M17" s="9"/>
      <c r="N17" s="2"/>
      <c r="O17" s="2"/>
      <c r="P17" s="14">
        <f>IFERROR(M17/(N17*O17),0)</f>
        <v>0</v>
      </c>
      <c r="Q17" s="190"/>
      <c r="R17" s="2"/>
      <c r="S17" s="2"/>
      <c r="T17" s="9"/>
      <c r="U17" s="2"/>
      <c r="V17" s="2"/>
      <c r="W17" s="14">
        <f t="shared" si="5"/>
        <v>0</v>
      </c>
      <c r="X17" s="190"/>
      <c r="Y17" s="14">
        <f t="shared" si="6"/>
        <v>0</v>
      </c>
      <c r="Z17" s="14">
        <f>I17+P17+W17</f>
        <v>0</v>
      </c>
    </row>
    <row r="18" spans="1:26" x14ac:dyDescent="0.25">
      <c r="A18" s="145">
        <v>3</v>
      </c>
      <c r="B18" s="15"/>
      <c r="C18" s="2"/>
      <c r="D18" s="2"/>
      <c r="E18" s="2"/>
      <c r="F18" s="2"/>
      <c r="G18" s="9"/>
      <c r="H18" s="2"/>
      <c r="I18" s="14">
        <f t="shared" si="7"/>
        <v>0</v>
      </c>
      <c r="J18" s="190"/>
      <c r="K18" s="2"/>
      <c r="L18" s="2"/>
      <c r="M18" s="9"/>
      <c r="N18" s="2"/>
      <c r="O18" s="2"/>
      <c r="P18" s="14">
        <f>IFERROR(M18/(N18*O18),0)</f>
        <v>0</v>
      </c>
      <c r="Q18" s="190"/>
      <c r="R18" s="2"/>
      <c r="S18" s="2"/>
      <c r="T18" s="9"/>
      <c r="U18" s="2"/>
      <c r="V18" s="2"/>
      <c r="W18" s="14">
        <f t="shared" si="5"/>
        <v>0</v>
      </c>
      <c r="X18" s="190"/>
      <c r="Y18" s="14">
        <f t="shared" si="6"/>
        <v>0</v>
      </c>
      <c r="Z18" s="14">
        <f>I18+P18+W18</f>
        <v>0</v>
      </c>
    </row>
    <row r="19" spans="1:26" x14ac:dyDescent="0.25">
      <c r="A19" s="145">
        <v>4</v>
      </c>
      <c r="B19" s="15"/>
      <c r="C19" s="2"/>
      <c r="D19" s="2"/>
      <c r="E19" s="2"/>
      <c r="F19" s="2"/>
      <c r="G19" s="9"/>
      <c r="H19" s="2"/>
      <c r="I19" s="14">
        <f t="shared" si="7"/>
        <v>0</v>
      </c>
      <c r="J19" s="190"/>
      <c r="K19" s="2"/>
      <c r="L19" s="2"/>
      <c r="M19" s="9"/>
      <c r="N19" s="2"/>
      <c r="O19" s="2"/>
      <c r="P19" s="14">
        <f>IFERROR(M19/(N19*O19),0)</f>
        <v>0</v>
      </c>
      <c r="Q19" s="190"/>
      <c r="R19" s="2"/>
      <c r="S19" s="2"/>
      <c r="T19" s="9"/>
      <c r="U19" s="2"/>
      <c r="V19" s="2"/>
      <c r="W19" s="14">
        <f t="shared" si="5"/>
        <v>0</v>
      </c>
      <c r="X19" s="190"/>
      <c r="Y19" s="14">
        <f t="shared" si="6"/>
        <v>0</v>
      </c>
      <c r="Z19" s="14">
        <f>I19+P19+W19</f>
        <v>0</v>
      </c>
    </row>
    <row r="20" spans="1:26" x14ac:dyDescent="0.25">
      <c r="A20" s="145">
        <v>5</v>
      </c>
      <c r="B20" s="15"/>
      <c r="C20" s="2"/>
      <c r="D20" s="2"/>
      <c r="E20" s="2"/>
      <c r="F20" s="2"/>
      <c r="G20" s="9"/>
      <c r="H20" s="2"/>
      <c r="I20" s="14">
        <f t="shared" si="7"/>
        <v>0</v>
      </c>
      <c r="J20" s="190"/>
      <c r="K20" s="2"/>
      <c r="L20" s="2"/>
      <c r="M20" s="9"/>
      <c r="N20" s="2"/>
      <c r="O20" s="2"/>
      <c r="P20" s="14"/>
      <c r="Q20" s="190"/>
      <c r="R20" s="2"/>
      <c r="S20" s="2"/>
      <c r="T20" s="9"/>
      <c r="U20" s="2"/>
      <c r="V20" s="2"/>
      <c r="W20" s="14"/>
      <c r="X20" s="190"/>
      <c r="Y20" s="14">
        <f t="shared" si="6"/>
        <v>0</v>
      </c>
      <c r="Z20" s="14">
        <f t="shared" ref="Z20:Z24" si="8">I20+P20+W20</f>
        <v>0</v>
      </c>
    </row>
    <row r="21" spans="1:26" x14ac:dyDescent="0.25">
      <c r="A21" s="145">
        <v>6</v>
      </c>
      <c r="B21" s="15"/>
      <c r="C21" s="2"/>
      <c r="D21" s="2"/>
      <c r="E21" s="2"/>
      <c r="F21" s="2"/>
      <c r="G21" s="9"/>
      <c r="H21" s="2"/>
      <c r="I21" s="14">
        <f t="shared" si="7"/>
        <v>0</v>
      </c>
      <c r="J21" s="190"/>
      <c r="K21" s="2"/>
      <c r="L21" s="2"/>
      <c r="M21" s="9"/>
      <c r="N21" s="2"/>
      <c r="O21" s="2"/>
      <c r="P21" s="14"/>
      <c r="Q21" s="190"/>
      <c r="R21" s="2"/>
      <c r="S21" s="2"/>
      <c r="T21" s="9"/>
      <c r="U21" s="2"/>
      <c r="V21" s="2"/>
      <c r="W21" s="14"/>
      <c r="X21" s="190"/>
      <c r="Y21" s="14">
        <f t="shared" si="6"/>
        <v>0</v>
      </c>
      <c r="Z21" s="14">
        <f t="shared" si="8"/>
        <v>0</v>
      </c>
    </row>
    <row r="22" spans="1:26" x14ac:dyDescent="0.25">
      <c r="A22" s="145">
        <v>7</v>
      </c>
      <c r="B22" s="15"/>
      <c r="C22" s="2"/>
      <c r="D22" s="2"/>
      <c r="E22" s="2"/>
      <c r="F22" s="2"/>
      <c r="G22" s="9"/>
      <c r="H22" s="2"/>
      <c r="I22" s="14">
        <f t="shared" si="7"/>
        <v>0</v>
      </c>
      <c r="J22" s="190"/>
      <c r="K22" s="2"/>
      <c r="L22" s="2"/>
      <c r="M22" s="9"/>
      <c r="N22" s="2"/>
      <c r="O22" s="2"/>
      <c r="P22" s="14"/>
      <c r="Q22" s="190"/>
      <c r="R22" s="2"/>
      <c r="S22" s="2"/>
      <c r="T22" s="9"/>
      <c r="U22" s="2"/>
      <c r="V22" s="2"/>
      <c r="W22" s="14"/>
      <c r="X22" s="190"/>
      <c r="Y22" s="14">
        <f t="shared" si="6"/>
        <v>0</v>
      </c>
      <c r="Z22" s="14">
        <f t="shared" si="8"/>
        <v>0</v>
      </c>
    </row>
    <row r="23" spans="1:26" x14ac:dyDescent="0.25">
      <c r="A23" s="145">
        <v>8</v>
      </c>
      <c r="B23" s="15"/>
      <c r="C23" s="2"/>
      <c r="D23" s="2"/>
      <c r="E23" s="2"/>
      <c r="F23" s="2"/>
      <c r="G23" s="9"/>
      <c r="H23" s="2"/>
      <c r="I23" s="14">
        <f t="shared" si="7"/>
        <v>0</v>
      </c>
      <c r="J23" s="190"/>
      <c r="K23" s="2"/>
      <c r="L23" s="2"/>
      <c r="M23" s="9"/>
      <c r="N23" s="2"/>
      <c r="O23" s="2"/>
      <c r="P23" s="14"/>
      <c r="Q23" s="190"/>
      <c r="R23" s="2"/>
      <c r="S23" s="2"/>
      <c r="T23" s="9"/>
      <c r="U23" s="2"/>
      <c r="V23" s="2"/>
      <c r="W23" s="14"/>
      <c r="X23" s="190"/>
      <c r="Y23" s="14">
        <f t="shared" si="6"/>
        <v>0</v>
      </c>
      <c r="Z23" s="14">
        <f t="shared" si="8"/>
        <v>0</v>
      </c>
    </row>
    <row r="24" spans="1:26" x14ac:dyDescent="0.25">
      <c r="A24" s="145">
        <v>9</v>
      </c>
      <c r="B24" s="15"/>
      <c r="C24" s="2"/>
      <c r="D24" s="2"/>
      <c r="E24" s="2"/>
      <c r="F24" s="2"/>
      <c r="G24" s="9"/>
      <c r="H24" s="2"/>
      <c r="I24" s="14">
        <f t="shared" si="7"/>
        <v>0</v>
      </c>
      <c r="J24" s="190"/>
      <c r="K24" s="2"/>
      <c r="L24" s="2"/>
      <c r="M24" s="9"/>
      <c r="N24" s="2"/>
      <c r="O24" s="2"/>
      <c r="P24" s="14"/>
      <c r="Q24" s="190"/>
      <c r="R24" s="2"/>
      <c r="S24" s="2"/>
      <c r="T24" s="9"/>
      <c r="U24" s="2"/>
      <c r="V24" s="2"/>
      <c r="W24" s="14"/>
      <c r="X24" s="190"/>
      <c r="Y24" s="14">
        <f t="shared" si="6"/>
        <v>0</v>
      </c>
      <c r="Z24" s="14">
        <f t="shared" si="8"/>
        <v>0</v>
      </c>
    </row>
    <row r="25" spans="1:26" x14ac:dyDescent="0.25">
      <c r="A25" s="145">
        <v>10</v>
      </c>
      <c r="B25" s="15"/>
      <c r="C25" s="2"/>
      <c r="D25" s="2"/>
      <c r="E25" s="2"/>
      <c r="F25" s="2"/>
      <c r="G25" s="9"/>
      <c r="H25" s="2"/>
      <c r="I25" s="14">
        <f t="shared" si="7"/>
        <v>0</v>
      </c>
      <c r="J25" s="190"/>
      <c r="K25" s="2"/>
      <c r="L25" s="2"/>
      <c r="M25" s="9"/>
      <c r="N25" s="2"/>
      <c r="O25" s="2"/>
      <c r="P25" s="14">
        <f>IFERROR(M25/(N25*O25),0)</f>
        <v>0</v>
      </c>
      <c r="Q25" s="190"/>
      <c r="R25" s="2"/>
      <c r="S25" s="2"/>
      <c r="T25" s="9"/>
      <c r="U25" s="2"/>
      <c r="V25" s="2"/>
      <c r="W25" s="14">
        <f t="shared" si="5"/>
        <v>0</v>
      </c>
      <c r="X25" s="190"/>
      <c r="Y25" s="14">
        <f t="shared" si="6"/>
        <v>0</v>
      </c>
      <c r="Z25" s="14">
        <f>I25+P25+W25</f>
        <v>0</v>
      </c>
    </row>
    <row r="28" spans="1:26" x14ac:dyDescent="0.25">
      <c r="A28" s="183" t="s">
        <v>143</v>
      </c>
      <c r="B28" s="184"/>
      <c r="C28" s="185"/>
    </row>
    <row r="29" spans="1:26" x14ac:dyDescent="0.25">
      <c r="A29" s="146" t="s">
        <v>162</v>
      </c>
      <c r="B29" s="146" t="s">
        <v>111</v>
      </c>
      <c r="C29" s="146" t="s">
        <v>112</v>
      </c>
    </row>
    <row r="30" spans="1:26" x14ac:dyDescent="0.25">
      <c r="A30" s="145">
        <v>1</v>
      </c>
      <c r="B30" s="148">
        <v>45474</v>
      </c>
      <c r="C30" s="147">
        <v>45838</v>
      </c>
    </row>
    <row r="31" spans="1:26" x14ac:dyDescent="0.25">
      <c r="A31" s="145">
        <v>2</v>
      </c>
      <c r="B31" s="148">
        <v>45474</v>
      </c>
      <c r="C31" s="147">
        <v>45838</v>
      </c>
    </row>
    <row r="32" spans="1:26" x14ac:dyDescent="0.25">
      <c r="A32" s="145">
        <v>3</v>
      </c>
      <c r="B32" s="148">
        <v>45474</v>
      </c>
      <c r="C32" s="147">
        <v>45838</v>
      </c>
    </row>
    <row r="33" spans="1:3" x14ac:dyDescent="0.25">
      <c r="A33" s="145">
        <v>4</v>
      </c>
      <c r="B33" s="148">
        <v>45474</v>
      </c>
      <c r="C33" s="147">
        <v>45838</v>
      </c>
    </row>
    <row r="34" spans="1:3" x14ac:dyDescent="0.25">
      <c r="A34" s="145">
        <v>5</v>
      </c>
      <c r="B34" s="148">
        <v>45474</v>
      </c>
      <c r="C34" s="147">
        <v>45838</v>
      </c>
    </row>
    <row r="36" spans="1:3" x14ac:dyDescent="0.25">
      <c r="A36" s="183" t="s">
        <v>163</v>
      </c>
      <c r="B36" s="185"/>
    </row>
    <row r="37" spans="1:3" x14ac:dyDescent="0.25">
      <c r="A37" s="164" t="s">
        <v>113</v>
      </c>
      <c r="B37" s="149">
        <v>0.51500000000000001</v>
      </c>
    </row>
    <row r="39" spans="1:3" x14ac:dyDescent="0.25">
      <c r="A39" s="181" t="s">
        <v>144</v>
      </c>
      <c r="B39" s="182"/>
    </row>
    <row r="40" spans="1:3" x14ac:dyDescent="0.25">
      <c r="A40" s="164" t="s">
        <v>121</v>
      </c>
      <c r="B40" s="149">
        <v>0.28599999999999998</v>
      </c>
    </row>
    <row r="41" spans="1:3" x14ac:dyDescent="0.25">
      <c r="A41" s="164" t="s">
        <v>122</v>
      </c>
      <c r="B41" s="149">
        <v>0.11600000000000001</v>
      </c>
    </row>
    <row r="43" spans="1:3" x14ac:dyDescent="0.25">
      <c r="A43" s="164" t="s">
        <v>168</v>
      </c>
      <c r="B43" s="165">
        <v>0.03</v>
      </c>
    </row>
  </sheetData>
  <mergeCells count="15">
    <mergeCell ref="A39:B39"/>
    <mergeCell ref="A28:C28"/>
    <mergeCell ref="A36:B36"/>
    <mergeCell ref="A1:Z1"/>
    <mergeCell ref="J2:J25"/>
    <mergeCell ref="Q2:Q25"/>
    <mergeCell ref="X2:X25"/>
    <mergeCell ref="K14:P14"/>
    <mergeCell ref="R14:W14"/>
    <mergeCell ref="Y14:Z14"/>
    <mergeCell ref="A2:C2"/>
    <mergeCell ref="A14:C14"/>
    <mergeCell ref="Y2:Z2"/>
    <mergeCell ref="K2:P2"/>
    <mergeCell ref="R2:W2"/>
  </mergeCells>
  <phoneticPr fontId="10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EA4C-735C-4BE8-8ADB-FD8B397A3218}">
  <dimension ref="A1:A20"/>
  <sheetViews>
    <sheetView workbookViewId="0"/>
  </sheetViews>
  <sheetFormatPr defaultColWidth="8.85546875" defaultRowHeight="15" x14ac:dyDescent="0.25"/>
  <sheetData>
    <row r="1" spans="1:1" x14ac:dyDescent="0.25">
      <c r="A1" t="s">
        <v>22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139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7" spans="1:1" x14ac:dyDescent="0.25">
      <c r="A17" t="s">
        <v>83</v>
      </c>
    </row>
    <row r="18" spans="1:1" x14ac:dyDescent="0.25">
      <c r="A18" t="s">
        <v>36</v>
      </c>
    </row>
    <row r="19" spans="1:1" x14ac:dyDescent="0.25">
      <c r="A19" t="s">
        <v>84</v>
      </c>
    </row>
    <row r="20" spans="1:1" x14ac:dyDescent="0.25">
      <c r="A20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B1B6-6858-4612-878C-E0FD3F68069D}">
  <sheetPr>
    <pageSetUpPr fitToPage="1"/>
  </sheetPr>
  <dimension ref="A1:BU106"/>
  <sheetViews>
    <sheetView topLeftCell="A2" workbookViewId="0">
      <selection activeCell="AM92" sqref="AM92:AP92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12" width="5.28515625" hidden="1" customWidth="1"/>
    <col min="13" max="13" width="11.5703125" bestFit="1" customWidth="1"/>
    <col min="14" max="14" width="9.85546875" customWidth="1"/>
    <col min="15" max="16" width="8.7109375" customWidth="1"/>
    <col min="17" max="17" width="0.42578125" customWidth="1"/>
    <col min="18" max="18" width="10.28515625" customWidth="1"/>
    <col min="19" max="19" width="6.7109375" customWidth="1"/>
    <col min="20" max="20" width="6.42578125" bestFit="1" customWidth="1"/>
    <col min="21" max="21" width="5.28515625" bestFit="1" customWidth="1"/>
    <col min="22" max="25" width="5.28515625" hidden="1" customWidth="1"/>
    <col min="26" max="26" width="9.7109375" customWidth="1"/>
    <col min="27" max="27" width="9.85546875" customWidth="1"/>
    <col min="28" max="28" width="8.7109375" bestFit="1" customWidth="1"/>
    <col min="29" max="29" width="9.85546875" customWidth="1"/>
    <col min="30" max="30" width="0.28515625" customWidth="1"/>
    <col min="31" max="31" width="10.28515625" customWidth="1"/>
    <col min="32" max="33" width="6.42578125" bestFit="1" customWidth="1"/>
    <col min="34" max="34" width="5.28515625" bestFit="1" customWidth="1"/>
    <col min="35" max="38" width="5.28515625" hidden="1" customWidth="1"/>
    <col min="39" max="39" width="9.7109375" customWidth="1"/>
    <col min="40" max="40" width="9.85546875" customWidth="1"/>
    <col min="41" max="41" width="10.7109375" bestFit="1" customWidth="1"/>
    <col min="42" max="42" width="9.85546875" bestFit="1" customWidth="1"/>
    <col min="43" max="43" width="0.28515625" customWidth="1"/>
    <col min="44" max="44" width="11" customWidth="1"/>
    <col min="45" max="46" width="6.42578125" customWidth="1"/>
    <col min="47" max="47" width="5.28515625" customWidth="1"/>
    <col min="48" max="51" width="5.28515625" hidden="1" customWidth="1"/>
    <col min="52" max="53" width="9.7109375" customWidth="1"/>
    <col min="54" max="54" width="8.7109375" customWidth="1"/>
    <col min="55" max="55" width="9.85546875" customWidth="1"/>
    <col min="56" max="56" width="0.28515625" customWidth="1"/>
    <col min="57" max="57" width="11" customWidth="1"/>
    <col min="58" max="59" width="6.42578125" customWidth="1"/>
    <col min="60" max="60" width="5.28515625" customWidth="1"/>
    <col min="61" max="64" width="5.28515625" hidden="1" customWidth="1"/>
    <col min="65" max="66" width="9.7109375" customWidth="1"/>
    <col min="67" max="67" width="8.7109375" customWidth="1"/>
    <col min="68" max="68" width="9.85546875" customWidth="1"/>
    <col min="69" max="69" width="0.28515625" customWidth="1"/>
    <col min="70" max="72" width="9.85546875" bestFit="1" customWidth="1"/>
    <col min="73" max="73" width="9.85546875" customWidth="1"/>
  </cols>
  <sheetData>
    <row r="1" spans="1:73" s="13" customFormat="1" ht="20.25" customHeight="1" x14ac:dyDescent="0.2">
      <c r="A1" s="342" t="s">
        <v>14</v>
      </c>
      <c r="B1" s="343"/>
      <c r="C1" s="344">
        <v>0.03</v>
      </c>
      <c r="D1" s="345"/>
      <c r="E1" s="345"/>
      <c r="F1" s="345"/>
      <c r="G1" s="346"/>
      <c r="O1" s="39"/>
    </row>
    <row r="2" spans="1:73" s="13" customFormat="1" ht="20.25" customHeight="1" thickBot="1" x14ac:dyDescent="0.25">
      <c r="A2" s="115"/>
      <c r="B2" s="115"/>
      <c r="C2" s="116"/>
      <c r="D2" s="116"/>
      <c r="E2" s="116"/>
      <c r="F2" s="116"/>
      <c r="G2" s="116"/>
      <c r="O2" s="39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73" s="13" customFormat="1" ht="20.25" customHeight="1" thickTop="1" x14ac:dyDescent="0.2">
      <c r="A3" s="347" t="s">
        <v>90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9"/>
      <c r="O3" s="39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73" s="13" customFormat="1" ht="20.25" customHeight="1" x14ac:dyDescent="0.2">
      <c r="A4" s="350" t="s">
        <v>140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351"/>
      <c r="O4" s="39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73" s="13" customFormat="1" ht="20.25" customHeight="1" x14ac:dyDescent="0.2">
      <c r="A5" s="118" t="s">
        <v>141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39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73" s="13" customFormat="1" ht="20.25" customHeight="1" x14ac:dyDescent="0.2">
      <c r="A6" s="119" t="s">
        <v>142</v>
      </c>
      <c r="B6" s="120"/>
      <c r="C6" s="120"/>
      <c r="D6" s="120"/>
      <c r="E6" s="120"/>
      <c r="F6" s="121"/>
      <c r="G6" s="120"/>
      <c r="H6" s="120"/>
      <c r="I6" s="120"/>
      <c r="J6" s="120"/>
      <c r="K6" s="122"/>
      <c r="L6" s="122"/>
      <c r="M6" s="122"/>
      <c r="N6" s="123"/>
      <c r="O6" s="39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73" s="13" customFormat="1" ht="20.25" customHeight="1" x14ac:dyDescent="0.2">
      <c r="A7" s="352" t="s">
        <v>91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4"/>
      <c r="O7" s="39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</row>
    <row r="8" spans="1:73" s="13" customFormat="1" ht="20.25" customHeight="1" thickBot="1" x14ac:dyDescent="0.25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39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</row>
    <row r="9" spans="1:73" ht="15.75" hidden="1" thickTop="1" x14ac:dyDescent="0.25">
      <c r="M9" s="127" t="str">
        <f>IF(O14&gt;0,("1/1/"&amp;YEAR(O14)),"0")</f>
        <v>1/1/2025</v>
      </c>
      <c r="N9" s="128" t="s">
        <v>88</v>
      </c>
      <c r="O9" s="129">
        <f>IFERROR((DATEDIF(F14-DAY(F14)+1,O14,"m")-1+(1+EOMONTH(F14,0)-F14)/DAY(DATE(YEAR(F14),MONTH(F14)+1,))+(O14-EOMONTH(O14,-1))/DAY(DATE(YEAR(O14),MONTH(O14)+1,))),"")</f>
        <v>12</v>
      </c>
      <c r="P9" s="68" t="s">
        <v>85</v>
      </c>
      <c r="Z9" s="127" t="str">
        <f>IF(AB14&gt;0,("1/1/"&amp;YEAR(AB14)),"0")</f>
        <v>1/1/2025</v>
      </c>
      <c r="AA9" s="128" t="s">
        <v>88</v>
      </c>
      <c r="AB9" s="129">
        <f>IFERROR((DATEDIF(S14-DAY(S14)+1,AB14,"m")-1+(1+EOMONTH(S14,0)-S14)/DAY(DATE(YEAR(S14),MONTH(S14)+1,))+(AB14-EOMONTH(AB14,-1))/DAY(DATE(YEAR(AB14),MONTH(AB14)+1,))),"")</f>
        <v>12</v>
      </c>
      <c r="AC9" s="67" t="s">
        <v>85</v>
      </c>
      <c r="AM9" s="127" t="str">
        <f>IF(AO14&gt;0,("1/1/"&amp;YEAR(AO14)),"0")</f>
        <v>1/1/2025</v>
      </c>
      <c r="AN9" s="128" t="s">
        <v>92</v>
      </c>
      <c r="AO9" s="129">
        <f>IFERROR((DATEDIF(AF14-DAY(AF14)+1,AO14,"m")-1+(1+EOMONTH(AF14,0)-AF14)/DAY(DATE(YEAR(AF14),MONTH(AF14)+1,))+(AO14-EOMONTH(AO14,-1))/DAY(DATE(YEAR(AO14),MONTH(AO14)+1,))),"")</f>
        <v>12</v>
      </c>
      <c r="AP9" s="67" t="s">
        <v>85</v>
      </c>
      <c r="AZ9" s="127" t="str">
        <f>IF(BB14&gt;0,("1/1/"&amp;YEAR(BB14)),"0")</f>
        <v>1/1/2025</v>
      </c>
      <c r="BA9" s="128" t="s">
        <v>92</v>
      </c>
      <c r="BB9" s="129">
        <f>IFERROR((DATEDIF(AS14-DAY(AS14)+1,BB14,"m")-1+(1+EOMONTH(AS14,0)-AS14)/DAY(DATE(YEAR(AS14),MONTH(AS14)+1,))+(BB14-EOMONTH(BB14,-1))/DAY(DATE(YEAR(BB14),MONTH(BB14)+1,))),"")</f>
        <v>12</v>
      </c>
      <c r="BC9" s="67" t="s">
        <v>85</v>
      </c>
      <c r="BM9" s="127" t="str">
        <f>IF(BO14&gt;0,("1/1/"&amp;YEAR(BO14)),"0")</f>
        <v>1/1/2025</v>
      </c>
      <c r="BN9" s="128" t="s">
        <v>92</v>
      </c>
      <c r="BO9" s="129">
        <f>IFERROR((DATEDIF(BF14-DAY(BF14)+1,BO14,"m")-1+(1+EOMONTH(BF14,0)-BF14)/DAY(DATE(YEAR(BF14),MONTH(BF14)+1,))+(BO14-EOMONTH(BO14,-1))/DAY(DATE(YEAR(BO14),MONTH(BO14)+1,))),"")</f>
        <v>12</v>
      </c>
      <c r="BP9" s="67" t="s">
        <v>85</v>
      </c>
    </row>
    <row r="10" spans="1:73" ht="15.75" thickTop="1" x14ac:dyDescent="0.25">
      <c r="M10" s="130"/>
      <c r="N10" s="131"/>
      <c r="O10" s="132"/>
      <c r="Z10" s="130"/>
      <c r="AA10" s="131"/>
      <c r="AB10" s="132"/>
      <c r="AM10" s="130"/>
      <c r="AN10" s="131"/>
      <c r="AO10" s="132"/>
      <c r="AZ10" s="130"/>
      <c r="BA10" s="131"/>
      <c r="BB10" s="132"/>
      <c r="BM10" s="130"/>
      <c r="BN10" s="131"/>
      <c r="BO10" s="132"/>
    </row>
    <row r="11" spans="1:73" x14ac:dyDescent="0.25">
      <c r="M11" s="130"/>
      <c r="N11" s="131"/>
      <c r="O11" s="132"/>
      <c r="Z11" s="130"/>
      <c r="AA11" s="131"/>
      <c r="AB11" s="132"/>
      <c r="AM11" s="130"/>
      <c r="AN11" s="131"/>
      <c r="AO11" s="132"/>
      <c r="AZ11" s="130"/>
      <c r="BA11" s="131"/>
      <c r="BB11" s="132"/>
      <c r="BM11" s="130"/>
      <c r="BN11" s="131"/>
      <c r="BO11" s="132"/>
    </row>
    <row r="12" spans="1:73" x14ac:dyDescent="0.25">
      <c r="M12" s="130"/>
      <c r="N12" s="131"/>
      <c r="O12" s="132"/>
      <c r="Z12" s="130"/>
      <c r="AA12" s="131"/>
      <c r="AB12" s="132"/>
      <c r="AM12" s="130"/>
      <c r="AN12" s="131"/>
      <c r="AO12" s="132"/>
      <c r="AZ12" s="130"/>
      <c r="BA12" s="131"/>
      <c r="BB12" s="132"/>
      <c r="BM12" s="130"/>
      <c r="BN12" s="131"/>
      <c r="BO12" s="132"/>
    </row>
    <row r="13" spans="1:73" s="151" customFormat="1" ht="14.45" customHeight="1" x14ac:dyDescent="0.25">
      <c r="A13" s="355" t="s">
        <v>15</v>
      </c>
      <c r="B13" s="356"/>
      <c r="C13" s="23"/>
      <c r="D13" s="361"/>
      <c r="E13" s="327" t="s">
        <v>16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9"/>
      <c r="Q13" s="336"/>
      <c r="R13" s="327" t="s">
        <v>17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190"/>
      <c r="AE13" s="327" t="s">
        <v>18</v>
      </c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9"/>
      <c r="AQ13" s="189"/>
      <c r="AR13" s="327" t="s">
        <v>19</v>
      </c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9"/>
      <c r="BD13" s="190"/>
      <c r="BE13" s="327" t="s">
        <v>20</v>
      </c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9"/>
      <c r="BQ13" s="189"/>
      <c r="BR13" s="271" t="s">
        <v>21</v>
      </c>
      <c r="BS13" s="271"/>
      <c r="BT13" s="271"/>
      <c r="BU13" s="150"/>
    </row>
    <row r="14" spans="1:73" ht="30" x14ac:dyDescent="0.25">
      <c r="A14" s="357"/>
      <c r="B14" s="358"/>
      <c r="C14" s="330" t="s">
        <v>22</v>
      </c>
      <c r="D14" s="362"/>
      <c r="E14" s="24" t="s">
        <v>12</v>
      </c>
      <c r="F14" s="333">
        <f>'1.Salaries Rates Dates'!B30</f>
        <v>45474</v>
      </c>
      <c r="G14" s="334"/>
      <c r="H14" s="335"/>
      <c r="I14" s="321" t="s">
        <v>97</v>
      </c>
      <c r="J14" s="321" t="s">
        <v>96</v>
      </c>
      <c r="K14" s="321" t="s">
        <v>94</v>
      </c>
      <c r="L14" s="321" t="s">
        <v>95</v>
      </c>
      <c r="M14" s="340" t="s">
        <v>13</v>
      </c>
      <c r="N14" s="315"/>
      <c r="O14" s="324">
        <f>'1.Salaries Rates Dates'!C30</f>
        <v>45838</v>
      </c>
      <c r="P14" s="325"/>
      <c r="Q14" s="336"/>
      <c r="R14" s="24" t="s">
        <v>12</v>
      </c>
      <c r="S14" s="324">
        <f>'1.Salaries Rates Dates'!B31</f>
        <v>45474</v>
      </c>
      <c r="T14" s="341"/>
      <c r="U14" s="341"/>
      <c r="V14" s="321" t="s">
        <v>97</v>
      </c>
      <c r="W14" s="321" t="s">
        <v>96</v>
      </c>
      <c r="X14" s="321" t="s">
        <v>94</v>
      </c>
      <c r="Y14" s="321" t="s">
        <v>95</v>
      </c>
      <c r="Z14" s="340" t="s">
        <v>13</v>
      </c>
      <c r="AA14" s="315"/>
      <c r="AB14" s="324">
        <f>'1.Salaries Rates Dates'!C31</f>
        <v>45838</v>
      </c>
      <c r="AC14" s="325"/>
      <c r="AD14" s="190"/>
      <c r="AE14" s="24" t="s">
        <v>12</v>
      </c>
      <c r="AF14" s="324">
        <f>'1.Salaries Rates Dates'!B32</f>
        <v>45474</v>
      </c>
      <c r="AG14" s="341"/>
      <c r="AH14" s="341"/>
      <c r="AI14" s="321" t="s">
        <v>97</v>
      </c>
      <c r="AJ14" s="321" t="s">
        <v>96</v>
      </c>
      <c r="AK14" s="321" t="s">
        <v>94</v>
      </c>
      <c r="AL14" s="321" t="s">
        <v>95</v>
      </c>
      <c r="AM14" s="183" t="s">
        <v>13</v>
      </c>
      <c r="AN14" s="185"/>
      <c r="AO14" s="324">
        <f>'1.Salaries Rates Dates'!C32</f>
        <v>45838</v>
      </c>
      <c r="AP14" s="325"/>
      <c r="AQ14" s="190"/>
      <c r="AR14" s="24" t="s">
        <v>12</v>
      </c>
      <c r="AS14" s="322">
        <f>'1.Salaries Rates Dates'!B33</f>
        <v>45474</v>
      </c>
      <c r="AT14" s="326"/>
      <c r="AU14" s="326"/>
      <c r="AV14" s="321" t="s">
        <v>97</v>
      </c>
      <c r="AW14" s="321" t="s">
        <v>96</v>
      </c>
      <c r="AX14" s="321" t="s">
        <v>94</v>
      </c>
      <c r="AY14" s="321" t="s">
        <v>95</v>
      </c>
      <c r="AZ14" s="183" t="s">
        <v>13</v>
      </c>
      <c r="BA14" s="185"/>
      <c r="BB14" s="322">
        <f>'1.Salaries Rates Dates'!C33</f>
        <v>45838</v>
      </c>
      <c r="BC14" s="323"/>
      <c r="BD14" s="190"/>
      <c r="BE14" s="24" t="s">
        <v>12</v>
      </c>
      <c r="BF14" s="322">
        <f>'1.Salaries Rates Dates'!B34</f>
        <v>45474</v>
      </c>
      <c r="BG14" s="326"/>
      <c r="BH14" s="326"/>
      <c r="BI14" s="321" t="s">
        <v>97</v>
      </c>
      <c r="BJ14" s="321" t="s">
        <v>96</v>
      </c>
      <c r="BK14" s="321" t="s">
        <v>94</v>
      </c>
      <c r="BL14" s="321" t="s">
        <v>95</v>
      </c>
      <c r="BM14" s="183" t="s">
        <v>13</v>
      </c>
      <c r="BN14" s="185"/>
      <c r="BO14" s="322">
        <f>'1.Salaries Rates Dates'!C34</f>
        <v>45838</v>
      </c>
      <c r="BP14" s="323"/>
      <c r="BQ14" s="190"/>
      <c r="BR14" s="317" t="s">
        <v>23</v>
      </c>
      <c r="BS14" s="317" t="s">
        <v>24</v>
      </c>
      <c r="BT14" s="317" t="s">
        <v>25</v>
      </c>
      <c r="BU14" s="96"/>
    </row>
    <row r="15" spans="1:73" ht="13.35" customHeight="1" x14ac:dyDescent="0.25">
      <c r="A15" s="359"/>
      <c r="B15" s="360"/>
      <c r="C15" s="331"/>
      <c r="D15" s="362"/>
      <c r="E15" s="315" t="s">
        <v>10</v>
      </c>
      <c r="F15" s="316"/>
      <c r="G15" s="316"/>
      <c r="H15" s="316"/>
      <c r="I15" s="321"/>
      <c r="J15" s="321"/>
      <c r="K15" s="321"/>
      <c r="L15" s="321"/>
      <c r="M15" s="317" t="s">
        <v>23</v>
      </c>
      <c r="N15" s="318" t="s">
        <v>93</v>
      </c>
      <c r="O15" s="317" t="s">
        <v>26</v>
      </c>
      <c r="P15" s="320" t="s">
        <v>25</v>
      </c>
      <c r="Q15" s="336"/>
      <c r="R15" s="315" t="s">
        <v>10</v>
      </c>
      <c r="S15" s="316" t="s">
        <v>86</v>
      </c>
      <c r="T15" s="316"/>
      <c r="U15" s="316"/>
      <c r="V15" s="321"/>
      <c r="W15" s="321"/>
      <c r="X15" s="321"/>
      <c r="Y15" s="321"/>
      <c r="Z15" s="317" t="s">
        <v>23</v>
      </c>
      <c r="AA15" s="318" t="s">
        <v>93</v>
      </c>
      <c r="AB15" s="317" t="s">
        <v>26</v>
      </c>
      <c r="AC15" s="320" t="s">
        <v>3</v>
      </c>
      <c r="AD15" s="190"/>
      <c r="AE15" s="315" t="s">
        <v>10</v>
      </c>
      <c r="AF15" s="316" t="s">
        <v>86</v>
      </c>
      <c r="AG15" s="316"/>
      <c r="AH15" s="316"/>
      <c r="AI15" s="321"/>
      <c r="AJ15" s="321"/>
      <c r="AK15" s="321"/>
      <c r="AL15" s="321"/>
      <c r="AM15" s="317" t="s">
        <v>23</v>
      </c>
      <c r="AN15" s="318" t="s">
        <v>93</v>
      </c>
      <c r="AO15" s="317" t="s">
        <v>26</v>
      </c>
      <c r="AP15" s="320" t="s">
        <v>25</v>
      </c>
      <c r="AQ15" s="190"/>
      <c r="AR15" s="315" t="s">
        <v>10</v>
      </c>
      <c r="AS15" s="316" t="s">
        <v>86</v>
      </c>
      <c r="AT15" s="316"/>
      <c r="AU15" s="316"/>
      <c r="AV15" s="321"/>
      <c r="AW15" s="321"/>
      <c r="AX15" s="321"/>
      <c r="AY15" s="321"/>
      <c r="AZ15" s="317" t="s">
        <v>23</v>
      </c>
      <c r="BA15" s="318" t="s">
        <v>93</v>
      </c>
      <c r="BB15" s="317" t="s">
        <v>26</v>
      </c>
      <c r="BC15" s="320" t="s">
        <v>25</v>
      </c>
      <c r="BD15" s="190"/>
      <c r="BE15" s="315" t="s">
        <v>10</v>
      </c>
      <c r="BF15" s="316" t="s">
        <v>86</v>
      </c>
      <c r="BG15" s="316"/>
      <c r="BH15" s="316"/>
      <c r="BI15" s="321"/>
      <c r="BJ15" s="321"/>
      <c r="BK15" s="321"/>
      <c r="BL15" s="321"/>
      <c r="BM15" s="317" t="s">
        <v>23</v>
      </c>
      <c r="BN15" s="318" t="s">
        <v>93</v>
      </c>
      <c r="BO15" s="317" t="s">
        <v>26</v>
      </c>
      <c r="BP15" s="320" t="s">
        <v>25</v>
      </c>
      <c r="BQ15" s="190"/>
      <c r="BR15" s="317"/>
      <c r="BS15" s="317"/>
      <c r="BT15" s="317"/>
      <c r="BU15" s="96"/>
    </row>
    <row r="16" spans="1:73" ht="15.75" thickBot="1" x14ac:dyDescent="0.3">
      <c r="A16" s="285" t="s">
        <v>27</v>
      </c>
      <c r="B16" s="308"/>
      <c r="C16" s="332"/>
      <c r="D16" s="362"/>
      <c r="E16" s="315"/>
      <c r="F16" s="12" t="s">
        <v>28</v>
      </c>
      <c r="G16" s="18" t="s">
        <v>29</v>
      </c>
      <c r="H16" s="18" t="s">
        <v>30</v>
      </c>
      <c r="I16" s="321"/>
      <c r="J16" s="321"/>
      <c r="K16" s="321"/>
      <c r="L16" s="321"/>
      <c r="M16" s="317"/>
      <c r="N16" s="319"/>
      <c r="O16" s="317"/>
      <c r="P16" s="320"/>
      <c r="Q16" s="336"/>
      <c r="R16" s="315"/>
      <c r="S16" s="11" t="s">
        <v>28</v>
      </c>
      <c r="T16" s="17" t="s">
        <v>29</v>
      </c>
      <c r="U16" s="18" t="s">
        <v>30</v>
      </c>
      <c r="V16" s="321"/>
      <c r="W16" s="321"/>
      <c r="X16" s="321"/>
      <c r="Y16" s="321"/>
      <c r="Z16" s="317"/>
      <c r="AA16" s="319"/>
      <c r="AB16" s="317"/>
      <c r="AC16" s="320"/>
      <c r="AD16" s="190"/>
      <c r="AE16" s="315"/>
      <c r="AF16" s="11" t="s">
        <v>28</v>
      </c>
      <c r="AG16" s="17" t="s">
        <v>29</v>
      </c>
      <c r="AH16" s="18" t="s">
        <v>30</v>
      </c>
      <c r="AI16" s="321"/>
      <c r="AJ16" s="321"/>
      <c r="AK16" s="321"/>
      <c r="AL16" s="321"/>
      <c r="AM16" s="317"/>
      <c r="AN16" s="319"/>
      <c r="AO16" s="317"/>
      <c r="AP16" s="320"/>
      <c r="AQ16" s="190"/>
      <c r="AR16" s="315"/>
      <c r="AS16" s="11" t="s">
        <v>28</v>
      </c>
      <c r="AT16" s="17" t="s">
        <v>29</v>
      </c>
      <c r="AU16" s="18" t="s">
        <v>30</v>
      </c>
      <c r="AV16" s="321"/>
      <c r="AW16" s="321"/>
      <c r="AX16" s="321"/>
      <c r="AY16" s="321"/>
      <c r="AZ16" s="317"/>
      <c r="BA16" s="319"/>
      <c r="BB16" s="317"/>
      <c r="BC16" s="320"/>
      <c r="BD16" s="190"/>
      <c r="BE16" s="315"/>
      <c r="BF16" s="11" t="s">
        <v>28</v>
      </c>
      <c r="BG16" s="17" t="s">
        <v>29</v>
      </c>
      <c r="BH16" s="12" t="s">
        <v>30</v>
      </c>
      <c r="BI16" s="321"/>
      <c r="BJ16" s="321"/>
      <c r="BK16" s="321"/>
      <c r="BL16" s="321"/>
      <c r="BM16" s="317"/>
      <c r="BN16" s="319"/>
      <c r="BO16" s="317"/>
      <c r="BP16" s="320"/>
      <c r="BQ16" s="190"/>
      <c r="BR16" s="317"/>
      <c r="BS16" s="317"/>
      <c r="BT16" s="317"/>
      <c r="BU16" s="96"/>
    </row>
    <row r="17" spans="1:73" ht="15.75" hidden="1" thickBot="1" x14ac:dyDescent="0.3">
      <c r="A17" s="309" t="s">
        <v>31</v>
      </c>
      <c r="B17" s="310"/>
      <c r="C17" s="311"/>
      <c r="D17" s="36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3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90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90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90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190"/>
      <c r="BR17" s="312"/>
      <c r="BS17" s="313"/>
      <c r="BT17" s="314"/>
      <c r="BU17" s="95"/>
    </row>
    <row r="18" spans="1:73" ht="15.75" hidden="1" thickBot="1" x14ac:dyDescent="0.3">
      <c r="A18" s="3" t="s">
        <v>4</v>
      </c>
      <c r="B18" s="305" t="s">
        <v>5</v>
      </c>
      <c r="C18" s="307"/>
      <c r="D18" s="362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336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190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190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190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190"/>
      <c r="BR18" s="312"/>
      <c r="BS18" s="313"/>
      <c r="BT18" s="314"/>
      <c r="BU18" s="95"/>
    </row>
    <row r="19" spans="1:73" ht="23.25" hidden="1" customHeight="1" thickBot="1" x14ac:dyDescent="0.3">
      <c r="A19" s="15">
        <v>1</v>
      </c>
      <c r="B19" s="83">
        <f>'1.Salaries Rates Dates'!C4</f>
        <v>0</v>
      </c>
      <c r="C19" s="30" t="s">
        <v>32</v>
      </c>
      <c r="D19" s="362"/>
      <c r="E19" s="25">
        <f>'1.Salaries Rates Dates'!Z4</f>
        <v>0</v>
      </c>
      <c r="F19" s="51"/>
      <c r="G19" s="51"/>
      <c r="H19" s="51"/>
      <c r="I19" s="62" t="str">
        <f t="shared" ref="I19:I28" si="0">M$9</f>
        <v>1/1/2025</v>
      </c>
      <c r="J19" s="62">
        <f>I19-1</f>
        <v>45657</v>
      </c>
      <c r="K19" s="62">
        <f t="shared" ref="K19:K28" si="1">(IF(J19&lt;F$14,1,(DATEDIF(F$14-DAY(F$14)+1,J19,"m")-1+(1+EOMONTH(F$14,0)-F$14)/DAY(DATE(YEAR(F$14),MONTH(F$14)+1,))+(J19-EOMONTH(J19,-1))/DAY(DATE(YEAR(J19),MONTH(J19)+1,)))/O$9))</f>
        <v>0.5</v>
      </c>
      <c r="L19" s="62">
        <f t="shared" ref="L19:L28" si="2">(IF(K19=1,0,(DATEDIF(I19-DAY(I19)+1,O$14,"m")-1+(1+EOMONTH(I19,0)-I19)/DAY(DATE(YEAR(I19),MONTH(I19)+1,))+(O$14-EOMONTH(O$14,-1))/DAY(DATE(YEAR(O$14),MONTH(O$14)+1,)))/O$9))</f>
        <v>0.5</v>
      </c>
      <c r="M19" s="84">
        <f t="shared" ref="M19:M25" si="3">IF(F19&gt;0,((E19*(O$9*F19))*K19)+((E19*(O$9*F19))*L19*(1+$C$1)),
(((E19*G19*O$9/12*9*K19)+(E19*G19*O$9/12*9*L19*(1+$C$1)))+
((E19*H19*O$9/12*3*K19)+((E19*H19*O$9/12*3*L19*(1+$C$1))))))</f>
        <v>0</v>
      </c>
      <c r="N19" s="52" t="str">
        <f t="shared" ref="N19:N28" si="4">IF(F19&gt;0,(O$9*F19),(G19*(ROUND(YEARFRAC(F$14,O$14),2)*9)&amp;" / "&amp;H19*(ROUND(YEARFRAC(F$14,O$14),2)*3)))</f>
        <v>0 / 0</v>
      </c>
      <c r="O19" s="14">
        <f>IF(C19="FT",M19*'1.Salaries Rates Dates'!$B$40,IF(C19="PT",M19*'1.Salaries Rates Dates'!$B$41))</f>
        <v>0</v>
      </c>
      <c r="P19" s="28">
        <f>M19+O19</f>
        <v>0</v>
      </c>
      <c r="Q19" s="336"/>
      <c r="R19" s="25">
        <f>E19*(1+C1)</f>
        <v>0</v>
      </c>
      <c r="S19" s="51"/>
      <c r="T19" s="51"/>
      <c r="U19" s="51"/>
      <c r="V19" s="62" t="str">
        <f t="shared" ref="V19:V28" si="5">Z$9</f>
        <v>1/1/2025</v>
      </c>
      <c r="W19" s="62">
        <f>V19-1</f>
        <v>45657</v>
      </c>
      <c r="X19" s="62">
        <f t="shared" ref="X19:X28" si="6">(IF(W19&lt;S$14,1,(DATEDIF(S$14-DAY(S$14)+1,W19,"m")-1+(1+EOMONTH(S$14,0)-S$14)/DAY(DATE(YEAR(S$14),MONTH(S$14)+1,))+(W19-EOMONTH(W19,-1))/DAY(DATE(YEAR(W19),MONTH(W19)+1,)))/AB$9))</f>
        <v>0.5</v>
      </c>
      <c r="Y19" s="62">
        <f t="shared" ref="Y19:Y28" si="7">(IF(X19=1,0,(DATEDIF(V19-DAY(V19)+1,AB$14,"m")-1+(1+EOMONTH(V19,0)-V19)/DAY(DATE(YEAR(V19),MONTH(V19)+1,))+(AB$14-EOMONTH(AB$14,-1))/DAY(DATE(YEAR(AB$14),MONTH(AB$14)+1,)))/AB$9))</f>
        <v>0.5</v>
      </c>
      <c r="Z19" s="55">
        <f t="shared" ref="Z19:Z28" si="8">IF(S19&gt;0,((R19*(AB$9*S19))*X19)+((R19*(AB$9*S19))*Y19*(1+$C$1)),
(((R19*T19*AB$9/12*9*X19)+(R19*T19*AB$9/12*9*Y19*(1+$C$1)))+
((R19*U19*AB$9/12*3*X19)+((R19*U19*AB$9/12*3*Y19*(1+$C$1))))))</f>
        <v>0</v>
      </c>
      <c r="AA19" s="52" t="str">
        <f t="shared" ref="AA19:AA28" si="9">IF(S19&gt;0,(AB$9*S19),(T19*(ROUND(YEARFRAC(S$14,AB$14),2)*9)&amp;" / "&amp;U19*(ROUND(YEARFRAC(S$14,AB$14),2)*3)))</f>
        <v>0 / 0</v>
      </c>
      <c r="AB19" s="117">
        <f>IF(C19="FT",Z19*'1.Salaries Rates Dates'!$B$40,IF(C19="PT",Z19*'1.Salaries Rates Dates'!$B$41))</f>
        <v>0</v>
      </c>
      <c r="AC19" s="28">
        <f>Z19+AB19</f>
        <v>0</v>
      </c>
      <c r="AD19" s="190"/>
      <c r="AE19" s="25">
        <f>R19*(1+C1)</f>
        <v>0</v>
      </c>
      <c r="AF19" s="51"/>
      <c r="AG19" s="51"/>
      <c r="AH19" s="51"/>
      <c r="AI19" s="62" t="str">
        <f t="shared" ref="AI19:AI28" si="10">AM$9</f>
        <v>1/1/2025</v>
      </c>
      <c r="AJ19" s="62">
        <f>AI19-1</f>
        <v>45657</v>
      </c>
      <c r="AK19" s="62">
        <f t="shared" ref="AK19:AK28" si="11">(IF(AJ19&lt;AF$14,1,(DATEDIF(AF$14-DAY(AF$14)+1,AJ19,"m")-1+(1+EOMONTH(AF$14,0)-AF$14)/DAY(DATE(YEAR(AF$14),MONTH(AF$14)+1,))+(AJ19-EOMONTH(AJ19,-1))/DAY(DATE(YEAR(AJ19),MONTH(AJ19)+1,)))/AO$9))</f>
        <v>0.5</v>
      </c>
      <c r="AL19" s="62">
        <f t="shared" ref="AL19:AL28" si="12">(IF(AK19=1,0,(DATEDIF(AI19-DAY(AI19)+1,AO$14,"m")-1+(1+EOMONTH(AI19,0)-AI19)/DAY(DATE(YEAR(AI19),MONTH(AI19)+1,))+(AO$14-EOMONTH(AO$14,-1))/DAY(DATE(YEAR(AO$14),MONTH(AO$14)+1,)))/AO$9))</f>
        <v>0.5</v>
      </c>
      <c r="AM19" s="55">
        <f t="shared" ref="AM19:AM28" si="13">IF(AF19&gt;0,((AE19*(AO$9*AF19))*AK19)+((AE19*(AO$9*AF19))*AL19*(1+$C$1)),
(((AE19*AG19*AO$9/12*9*AK19)+(AE19*AG19*AO$9/12*9*AL19*(1+$C$1)))+
((AE19*AH19*AO$9/12*3*AK19)+((AE19*AH19*AO$9/12*3*AL19*(1+$C$1))))))</f>
        <v>0</v>
      </c>
      <c r="AN19" s="52" t="str">
        <f t="shared" ref="AN19:AN28" si="14">IF(AF19&gt;0,(AO$9*AF19),(AG19*(ROUND(YEARFRAC(AF$14,AO$14),2)*9)&amp;" / "&amp;AH19*(ROUND(YEARFRAC(AF$14,AO$14),2)*3)))</f>
        <v>0 / 0</v>
      </c>
      <c r="AO19" s="117">
        <f>IF(C19="FT",AM19*'1.Salaries Rates Dates'!$B$40,IF(C19="PT",AM19*'1.Salaries Rates Dates'!$B$41))</f>
        <v>0</v>
      </c>
      <c r="AP19" s="28">
        <f>AM19+AO19</f>
        <v>0</v>
      </c>
      <c r="AQ19" s="190"/>
      <c r="AR19" s="25">
        <f>AE19*(1+C1)</f>
        <v>0</v>
      </c>
      <c r="AS19" s="51"/>
      <c r="AT19" s="51"/>
      <c r="AU19" s="51"/>
      <c r="AV19" s="62" t="str">
        <f t="shared" ref="AV19:AV28" si="15">AZ$9</f>
        <v>1/1/2025</v>
      </c>
      <c r="AW19" s="62">
        <f>AV19-1</f>
        <v>45657</v>
      </c>
      <c r="AX19" s="62">
        <f t="shared" ref="AX19:AX28" si="16">(IF(AW19&lt;AS$14,1,(DATEDIF(AS$14-DAY(AS$14)+1,AW19,"m")-1+(1+EOMONTH(AS$14,0)-AS$14)/DAY(DATE(YEAR(AS$14),MONTH(AS$14)+1,))+(AW19-EOMONTH(AW19,-1))/DAY(DATE(YEAR(AW19),MONTH(AW19)+1,)))/BB$9))</f>
        <v>0.5</v>
      </c>
      <c r="AY19" s="62">
        <f t="shared" ref="AY19:AY28" si="17">(IF(AX19=1,0,(DATEDIF(AV19-DAY(AV19)+1,BB$14,"m")-1+(1+EOMONTH(AV19,0)-AV19)/DAY(DATE(YEAR(AV19),MONTH(AV19)+1,))+(BB$14-EOMONTH(BB$14,-1))/DAY(DATE(YEAR(BB$14),MONTH(BB$14)+1,)))/BB$9))</f>
        <v>0.5</v>
      </c>
      <c r="AZ19" s="55">
        <f t="shared" ref="AZ19:AZ28" si="18">IF(AS19&gt;0,((AR19*(BB$9*AS19))*AX19)+((AR19*(BB$9*AS19))*AY19*(1+$C$1)),
(((AR19*AT19*BB$9/12*9*AX19)+(AR19*AT19*BB$9/12*9*AY19*(1+$C$1)))+
((AR19*AU19*BB$9/12*3*AX19)+((AR19*AU19*BB$9/12*3*AY19*(1+$C$1))))))</f>
        <v>0</v>
      </c>
      <c r="BA19" s="52" t="str">
        <f t="shared" ref="BA19:BA28" si="19">IF(AS19&gt;0,(BB$9*AS19),(AT19*(ROUND(YEARFRAC(AS$14,BB$14),2)*9)&amp;" / "&amp;AU19*(ROUND(YEARFRAC(AS$14,BB$14),2)*3)))</f>
        <v>0 / 0</v>
      </c>
      <c r="BB19" s="14">
        <f>IF(C19="FT",AZ19*'1.Salaries Rates Dates'!$B$40,IF(C19="PT",AZ19*'1.Salaries Rates Dates'!$B$41))</f>
        <v>0</v>
      </c>
      <c r="BC19" s="28">
        <f t="shared" ref="BC19:BC28" si="20">AZ19+BB19</f>
        <v>0</v>
      </c>
      <c r="BD19" s="190"/>
      <c r="BE19" s="25">
        <f>AR19*(1+C1)</f>
        <v>0</v>
      </c>
      <c r="BF19" s="51"/>
      <c r="BG19" s="51"/>
      <c r="BH19" s="51"/>
      <c r="BI19" s="62" t="str">
        <f t="shared" ref="BI19:BI28" si="21">BM$9</f>
        <v>1/1/2025</v>
      </c>
      <c r="BJ19" s="62">
        <f>BI19-1</f>
        <v>45657</v>
      </c>
      <c r="BK19" s="62">
        <f t="shared" ref="BK19:BK28" si="22">(IF(BJ19&lt;BF$14,1,(DATEDIF(BF$14-DAY(BF$14)+1,BJ19,"m")-1+(1+EOMONTH(BF$14,0)-BF$14)/DAY(DATE(YEAR(BF$14),MONTH(BF$14)+1,))+(BJ19-EOMONTH(BJ19,-1))/DAY(DATE(YEAR(BJ19),MONTH(BJ19)+1,)))/BO$9))</f>
        <v>0.5</v>
      </c>
      <c r="BL19" s="62">
        <f t="shared" ref="BL19:BL28" si="23">(IF(BK19=1,0,(DATEDIF(BI19-DAY(BI19)+1,BO$14,"m")-1+(1+EOMONTH(BI19,0)-BI19)/DAY(DATE(YEAR(BI19),MONTH(BI19)+1,))+(BO$14-EOMONTH(BO$14,-1))/DAY(DATE(YEAR(BO$14),MONTH(BO$14)+1,)))/BO$9))</f>
        <v>0.5</v>
      </c>
      <c r="BM19" s="55">
        <f t="shared" ref="BM19:BM28" si="24">IF(BF19&gt;0,((BE19*(BO$9*BF19))*BK19)+((BE19*(BO$9*BF19))*BL19*(1+$C$1)),
(((BE19*BG19*BO$9/12*9*BK19)+(BE19*BG19*BO$9/12*9*BL19*(1+$C$1)))+
((BE19*BH19*BO$9/12*3*BK19)+((BE19*BH19*BO$9/12*3*BL19*(1+$C$1))))))</f>
        <v>0</v>
      </c>
      <c r="BN19" s="52" t="str">
        <f t="shared" ref="BN19:BN28" si="25">IF(BF19&gt;0,(BO$9*BF19),(BG19*(ROUND(YEARFRAC(BF$14,BO$14),2)*9)&amp;" / "&amp;BH19*(ROUND(YEARFRAC(BF$14,BO$14),2)*3)))</f>
        <v>0 / 0</v>
      </c>
      <c r="BO19" s="14">
        <f>IF(C19="FT",BM19*'1.Salaries Rates Dates'!$B$40,IF(C19="PT",BM19*'1.Salaries Rates Dates'!$B$41))</f>
        <v>0</v>
      </c>
      <c r="BP19" s="28">
        <f t="shared" ref="BP19:BP28" si="26">BM19+BO19</f>
        <v>0</v>
      </c>
      <c r="BQ19" s="190"/>
      <c r="BR19" s="14">
        <f t="shared" ref="BR19:BR28" si="27">M19+Z19+AM19+AZ19+BM19</f>
        <v>0</v>
      </c>
      <c r="BS19" s="14">
        <f t="shared" ref="BS19:BT28" si="28">O19+AB19+AO19+BB19+BO19</f>
        <v>0</v>
      </c>
      <c r="BT19" s="14">
        <f t="shared" si="28"/>
        <v>0</v>
      </c>
      <c r="BU19" s="98"/>
    </row>
    <row r="20" spans="1:73" ht="15.75" hidden="1" thickBot="1" x14ac:dyDescent="0.3">
      <c r="A20" s="15">
        <v>2</v>
      </c>
      <c r="B20" s="83">
        <f>'1.Salaries Rates Dates'!C5</f>
        <v>0</v>
      </c>
      <c r="C20" s="30" t="s">
        <v>32</v>
      </c>
      <c r="D20" s="362"/>
      <c r="E20" s="25">
        <f>'1.Salaries Rates Dates'!Z5</f>
        <v>0</v>
      </c>
      <c r="F20" s="51"/>
      <c r="G20" s="51"/>
      <c r="H20" s="51"/>
      <c r="I20" s="62" t="str">
        <f t="shared" si="0"/>
        <v>1/1/2025</v>
      </c>
      <c r="J20" s="63">
        <f>I20-1</f>
        <v>45657</v>
      </c>
      <c r="K20" s="62">
        <f t="shared" si="1"/>
        <v>0.5</v>
      </c>
      <c r="L20" s="62">
        <f t="shared" si="2"/>
        <v>0.5</v>
      </c>
      <c r="M20" s="84">
        <f t="shared" si="3"/>
        <v>0</v>
      </c>
      <c r="N20" s="52" t="str">
        <f t="shared" si="4"/>
        <v>0 / 0</v>
      </c>
      <c r="O20" s="14">
        <f>IF(C20="FT",M20*'1.Salaries Rates Dates'!$B$40,IF(C20="PT",M20*'1.Salaries Rates Dates'!$B$41))</f>
        <v>0</v>
      </c>
      <c r="P20" s="28">
        <f t="shared" ref="P20:P28" si="29">M20+O20</f>
        <v>0</v>
      </c>
      <c r="Q20" s="336"/>
      <c r="R20" s="25">
        <f>E20*(1+C1)</f>
        <v>0</v>
      </c>
      <c r="S20" s="51"/>
      <c r="T20" s="51"/>
      <c r="U20" s="51"/>
      <c r="V20" s="62" t="str">
        <f t="shared" si="5"/>
        <v>1/1/2025</v>
      </c>
      <c r="W20" s="63">
        <f>V20-1</f>
        <v>45657</v>
      </c>
      <c r="X20" s="62">
        <f t="shared" si="6"/>
        <v>0.5</v>
      </c>
      <c r="Y20" s="62">
        <f t="shared" si="7"/>
        <v>0.5</v>
      </c>
      <c r="Z20" s="55">
        <f t="shared" si="8"/>
        <v>0</v>
      </c>
      <c r="AA20" s="52" t="str">
        <f t="shared" si="9"/>
        <v>0 / 0</v>
      </c>
      <c r="AB20" s="14">
        <f>IF(C20="FT",Z20*'1.Salaries Rates Dates'!$B$40,IF(C20="PT",Z20*'1.Salaries Rates Dates'!$B$41))</f>
        <v>0</v>
      </c>
      <c r="AC20" s="28">
        <f t="shared" ref="AC20:AC28" si="30">Z20+AB20</f>
        <v>0</v>
      </c>
      <c r="AD20" s="190"/>
      <c r="AE20" s="25">
        <f>R20*(1+C1)</f>
        <v>0</v>
      </c>
      <c r="AF20" s="51"/>
      <c r="AG20" s="51"/>
      <c r="AH20" s="51"/>
      <c r="AI20" s="62" t="str">
        <f t="shared" si="10"/>
        <v>1/1/2025</v>
      </c>
      <c r="AJ20" s="62">
        <f t="shared" ref="AJ20:AJ28" si="31">AI20-1</f>
        <v>45657</v>
      </c>
      <c r="AK20" s="62">
        <f t="shared" si="11"/>
        <v>0.5</v>
      </c>
      <c r="AL20" s="62">
        <f t="shared" si="12"/>
        <v>0.5</v>
      </c>
      <c r="AM20" s="55">
        <f t="shared" si="13"/>
        <v>0</v>
      </c>
      <c r="AN20" s="52" t="str">
        <f t="shared" si="14"/>
        <v>0 / 0</v>
      </c>
      <c r="AO20" s="14">
        <f>IF(C20="FT",AM20*'1.Salaries Rates Dates'!$B$40,IF(C20="PT",AM20*'1.Salaries Rates Dates'!$B$41))</f>
        <v>0</v>
      </c>
      <c r="AP20" s="28">
        <f t="shared" ref="AP20:AP28" si="32">AM20+AO20</f>
        <v>0</v>
      </c>
      <c r="AQ20" s="190"/>
      <c r="AR20" s="25">
        <f>AE20*(1+C1)</f>
        <v>0</v>
      </c>
      <c r="AS20" s="51"/>
      <c r="AT20" s="51"/>
      <c r="AU20" s="51"/>
      <c r="AV20" s="62" t="str">
        <f t="shared" si="15"/>
        <v>1/1/2025</v>
      </c>
      <c r="AW20" s="62">
        <f t="shared" ref="AW20:AW28" si="33">AV20-1</f>
        <v>45657</v>
      </c>
      <c r="AX20" s="62">
        <f t="shared" si="16"/>
        <v>0.5</v>
      </c>
      <c r="AY20" s="62">
        <f t="shared" si="17"/>
        <v>0.5</v>
      </c>
      <c r="AZ20" s="55">
        <f t="shared" si="18"/>
        <v>0</v>
      </c>
      <c r="BA20" s="52" t="str">
        <f t="shared" si="19"/>
        <v>0 / 0</v>
      </c>
      <c r="BB20" s="14">
        <f>IF(C20="FT",AZ20*'1.Salaries Rates Dates'!$B$40,IF(C20="PT",AZ20*'1.Salaries Rates Dates'!$B$41))</f>
        <v>0</v>
      </c>
      <c r="BC20" s="28">
        <f t="shared" si="20"/>
        <v>0</v>
      </c>
      <c r="BD20" s="190"/>
      <c r="BE20" s="25">
        <f>AR20*(1+C1)</f>
        <v>0</v>
      </c>
      <c r="BF20" s="51"/>
      <c r="BG20" s="51"/>
      <c r="BH20" s="51"/>
      <c r="BI20" s="62" t="str">
        <f t="shared" si="21"/>
        <v>1/1/2025</v>
      </c>
      <c r="BJ20" s="62">
        <f t="shared" ref="BJ20:BJ28" si="34">BI20-1</f>
        <v>45657</v>
      </c>
      <c r="BK20" s="62">
        <f t="shared" si="22"/>
        <v>0.5</v>
      </c>
      <c r="BL20" s="62">
        <f t="shared" si="23"/>
        <v>0.5</v>
      </c>
      <c r="BM20" s="55">
        <f t="shared" si="24"/>
        <v>0</v>
      </c>
      <c r="BN20" s="52" t="str">
        <f t="shared" si="25"/>
        <v>0 / 0</v>
      </c>
      <c r="BO20" s="14">
        <f>IF(C20="FT",BM20*'1.Salaries Rates Dates'!$B$40,IF(C20="PT",BM20*'1.Salaries Rates Dates'!$B$41))</f>
        <v>0</v>
      </c>
      <c r="BP20" s="28">
        <f t="shared" si="26"/>
        <v>0</v>
      </c>
      <c r="BQ20" s="190"/>
      <c r="BR20" s="14">
        <f t="shared" si="27"/>
        <v>0</v>
      </c>
      <c r="BS20" s="14">
        <f t="shared" si="28"/>
        <v>0</v>
      </c>
      <c r="BT20" s="14">
        <f t="shared" si="28"/>
        <v>0</v>
      </c>
      <c r="BU20" s="98"/>
    </row>
    <row r="21" spans="1:73" ht="15.75" hidden="1" thickBot="1" x14ac:dyDescent="0.3">
      <c r="A21" s="15">
        <v>3</v>
      </c>
      <c r="B21" s="83">
        <f>'1.Salaries Rates Dates'!C6</f>
        <v>0</v>
      </c>
      <c r="C21" s="30" t="s">
        <v>32</v>
      </c>
      <c r="D21" s="362"/>
      <c r="E21" s="25">
        <f>'1.Salaries Rates Dates'!Z6</f>
        <v>0</v>
      </c>
      <c r="F21" s="51"/>
      <c r="G21" s="51"/>
      <c r="H21" s="51"/>
      <c r="I21" s="62" t="str">
        <f t="shared" si="0"/>
        <v>1/1/2025</v>
      </c>
      <c r="J21" s="63">
        <f t="shared" ref="J21:J28" si="35">I21-1</f>
        <v>45657</v>
      </c>
      <c r="K21" s="62">
        <f t="shared" si="1"/>
        <v>0.5</v>
      </c>
      <c r="L21" s="62">
        <f t="shared" si="2"/>
        <v>0.5</v>
      </c>
      <c r="M21" s="84">
        <f t="shared" si="3"/>
        <v>0</v>
      </c>
      <c r="N21" s="52" t="str">
        <f t="shared" si="4"/>
        <v>0 / 0</v>
      </c>
      <c r="O21" s="14">
        <f>IF(C21="FT",M21*'1.Salaries Rates Dates'!$B$40,IF(C21="PT",M21*'1.Salaries Rates Dates'!$B$41))</f>
        <v>0</v>
      </c>
      <c r="P21" s="28">
        <f t="shared" si="29"/>
        <v>0</v>
      </c>
      <c r="Q21" s="336"/>
      <c r="R21" s="25">
        <f>E21*(1+C1)</f>
        <v>0</v>
      </c>
      <c r="S21" s="51"/>
      <c r="T21" s="51"/>
      <c r="U21" s="51"/>
      <c r="V21" s="62" t="str">
        <f t="shared" si="5"/>
        <v>1/1/2025</v>
      </c>
      <c r="W21" s="63">
        <f t="shared" ref="W21:W28" si="36">V21-1</f>
        <v>45657</v>
      </c>
      <c r="X21" s="62">
        <f t="shared" si="6"/>
        <v>0.5</v>
      </c>
      <c r="Y21" s="62">
        <f t="shared" si="7"/>
        <v>0.5</v>
      </c>
      <c r="Z21" s="55">
        <f t="shared" si="8"/>
        <v>0</v>
      </c>
      <c r="AA21" s="52" t="str">
        <f t="shared" si="9"/>
        <v>0 / 0</v>
      </c>
      <c r="AB21" s="14">
        <f>IF(C21="FT",Z21*'1.Salaries Rates Dates'!$B$40,IF(C21="PT",Z21*'1.Salaries Rates Dates'!$B$41))</f>
        <v>0</v>
      </c>
      <c r="AC21" s="28">
        <f t="shared" si="30"/>
        <v>0</v>
      </c>
      <c r="AD21" s="190"/>
      <c r="AE21" s="25">
        <f>R21*(1+C1)</f>
        <v>0</v>
      </c>
      <c r="AF21" s="51"/>
      <c r="AG21" s="51"/>
      <c r="AH21" s="51"/>
      <c r="AI21" s="62" t="str">
        <f t="shared" si="10"/>
        <v>1/1/2025</v>
      </c>
      <c r="AJ21" s="62">
        <f t="shared" si="31"/>
        <v>45657</v>
      </c>
      <c r="AK21" s="62">
        <f t="shared" si="11"/>
        <v>0.5</v>
      </c>
      <c r="AL21" s="62">
        <f t="shared" si="12"/>
        <v>0.5</v>
      </c>
      <c r="AM21" s="55">
        <f t="shared" si="13"/>
        <v>0</v>
      </c>
      <c r="AN21" s="52" t="str">
        <f t="shared" si="14"/>
        <v>0 / 0</v>
      </c>
      <c r="AO21" s="14">
        <f>IF(C21="FT",AM21*'1.Salaries Rates Dates'!$B$40,IF(C21="PT",AM21*'1.Salaries Rates Dates'!$B$41))</f>
        <v>0</v>
      </c>
      <c r="AP21" s="28">
        <f t="shared" si="32"/>
        <v>0</v>
      </c>
      <c r="AQ21" s="190"/>
      <c r="AR21" s="25">
        <f>AE21*(1+C1)</f>
        <v>0</v>
      </c>
      <c r="AS21" s="51"/>
      <c r="AT21" s="51"/>
      <c r="AU21" s="51"/>
      <c r="AV21" s="62" t="str">
        <f t="shared" si="15"/>
        <v>1/1/2025</v>
      </c>
      <c r="AW21" s="62">
        <f t="shared" si="33"/>
        <v>45657</v>
      </c>
      <c r="AX21" s="62">
        <f t="shared" si="16"/>
        <v>0.5</v>
      </c>
      <c r="AY21" s="62">
        <f t="shared" si="17"/>
        <v>0.5</v>
      </c>
      <c r="AZ21" s="55">
        <f t="shared" si="18"/>
        <v>0</v>
      </c>
      <c r="BA21" s="52" t="str">
        <f t="shared" si="19"/>
        <v>0 / 0</v>
      </c>
      <c r="BB21" s="14">
        <f>IF(C21="FT",AZ21*'1.Salaries Rates Dates'!$B$40,IF(C21="PT",AZ21*'1.Salaries Rates Dates'!$B$41))</f>
        <v>0</v>
      </c>
      <c r="BC21" s="28">
        <f t="shared" si="20"/>
        <v>0</v>
      </c>
      <c r="BD21" s="190"/>
      <c r="BE21" s="25">
        <f>AR21*(1+C1)</f>
        <v>0</v>
      </c>
      <c r="BF21" s="51"/>
      <c r="BG21" s="51"/>
      <c r="BH21" s="51"/>
      <c r="BI21" s="62" t="str">
        <f t="shared" si="21"/>
        <v>1/1/2025</v>
      </c>
      <c r="BJ21" s="62">
        <f t="shared" si="34"/>
        <v>45657</v>
      </c>
      <c r="BK21" s="62">
        <f t="shared" si="22"/>
        <v>0.5</v>
      </c>
      <c r="BL21" s="62">
        <f t="shared" si="23"/>
        <v>0.5</v>
      </c>
      <c r="BM21" s="55">
        <f t="shared" si="24"/>
        <v>0</v>
      </c>
      <c r="BN21" s="52" t="str">
        <f t="shared" si="25"/>
        <v>0 / 0</v>
      </c>
      <c r="BO21" s="14">
        <f>IF(C21="FT",BM21*'1.Salaries Rates Dates'!$B$40,IF(C21="PT",BM21*'1.Salaries Rates Dates'!$B$41))</f>
        <v>0</v>
      </c>
      <c r="BP21" s="28">
        <f t="shared" si="26"/>
        <v>0</v>
      </c>
      <c r="BQ21" s="190"/>
      <c r="BR21" s="14">
        <f t="shared" si="27"/>
        <v>0</v>
      </c>
      <c r="BS21" s="14">
        <f t="shared" si="28"/>
        <v>0</v>
      </c>
      <c r="BT21" s="14">
        <f t="shared" si="28"/>
        <v>0</v>
      </c>
      <c r="BU21" s="98"/>
    </row>
    <row r="22" spans="1:73" ht="15.75" hidden="1" thickBot="1" x14ac:dyDescent="0.3">
      <c r="A22" s="15">
        <v>4</v>
      </c>
      <c r="B22" s="83">
        <f>'1.Salaries Rates Dates'!C7</f>
        <v>0</v>
      </c>
      <c r="C22" s="30" t="s">
        <v>32</v>
      </c>
      <c r="D22" s="362"/>
      <c r="E22" s="25">
        <f>'1.Salaries Rates Dates'!Z7</f>
        <v>0</v>
      </c>
      <c r="F22" s="51"/>
      <c r="G22" s="51"/>
      <c r="H22" s="51"/>
      <c r="I22" s="62" t="str">
        <f t="shared" si="0"/>
        <v>1/1/2025</v>
      </c>
      <c r="J22" s="63">
        <f t="shared" si="35"/>
        <v>45657</v>
      </c>
      <c r="K22" s="62">
        <f t="shared" si="1"/>
        <v>0.5</v>
      </c>
      <c r="L22" s="62">
        <f t="shared" si="2"/>
        <v>0.5</v>
      </c>
      <c r="M22" s="84">
        <f t="shared" si="3"/>
        <v>0</v>
      </c>
      <c r="N22" s="52" t="str">
        <f t="shared" si="4"/>
        <v>0 / 0</v>
      </c>
      <c r="O22" s="14">
        <f>IF(C22="FT",M22*'1.Salaries Rates Dates'!$B$40,IF(C22="PT",M22*'1.Salaries Rates Dates'!$B$41))</f>
        <v>0</v>
      </c>
      <c r="P22" s="28">
        <f t="shared" si="29"/>
        <v>0</v>
      </c>
      <c r="Q22" s="336"/>
      <c r="R22" s="25">
        <f>E22*(1+C1)</f>
        <v>0</v>
      </c>
      <c r="S22" s="51"/>
      <c r="T22" s="51"/>
      <c r="U22" s="51"/>
      <c r="V22" s="62" t="str">
        <f t="shared" si="5"/>
        <v>1/1/2025</v>
      </c>
      <c r="W22" s="63">
        <f t="shared" si="36"/>
        <v>45657</v>
      </c>
      <c r="X22" s="62">
        <f t="shared" si="6"/>
        <v>0.5</v>
      </c>
      <c r="Y22" s="62">
        <f t="shared" si="7"/>
        <v>0.5</v>
      </c>
      <c r="Z22" s="55">
        <f t="shared" si="8"/>
        <v>0</v>
      </c>
      <c r="AA22" s="52" t="str">
        <f t="shared" si="9"/>
        <v>0 / 0</v>
      </c>
      <c r="AB22" s="14">
        <f>IF(C22="FT",Z22*'1.Salaries Rates Dates'!$B$40,IF(C22="PT",Z22*'1.Salaries Rates Dates'!$B$41))</f>
        <v>0</v>
      </c>
      <c r="AC22" s="28">
        <f t="shared" si="30"/>
        <v>0</v>
      </c>
      <c r="AD22" s="190"/>
      <c r="AE22" s="25">
        <f>R22*(1+C1)</f>
        <v>0</v>
      </c>
      <c r="AF22" s="51"/>
      <c r="AG22" s="51"/>
      <c r="AH22" s="51"/>
      <c r="AI22" s="62" t="str">
        <f t="shared" si="10"/>
        <v>1/1/2025</v>
      </c>
      <c r="AJ22" s="62">
        <f t="shared" si="31"/>
        <v>45657</v>
      </c>
      <c r="AK22" s="62">
        <f t="shared" si="11"/>
        <v>0.5</v>
      </c>
      <c r="AL22" s="62">
        <f t="shared" si="12"/>
        <v>0.5</v>
      </c>
      <c r="AM22" s="55">
        <f t="shared" si="13"/>
        <v>0</v>
      </c>
      <c r="AN22" s="52" t="str">
        <f t="shared" si="14"/>
        <v>0 / 0</v>
      </c>
      <c r="AO22" s="14">
        <f>IF(C22="FT",AM22*'1.Salaries Rates Dates'!$B$40,IF(C22="PT",AM22*'1.Salaries Rates Dates'!$B$41))</f>
        <v>0</v>
      </c>
      <c r="AP22" s="28">
        <f t="shared" si="32"/>
        <v>0</v>
      </c>
      <c r="AQ22" s="190"/>
      <c r="AR22" s="25">
        <f>AE22*(1+C1)</f>
        <v>0</v>
      </c>
      <c r="AS22" s="51"/>
      <c r="AT22" s="51"/>
      <c r="AU22" s="51"/>
      <c r="AV22" s="62" t="str">
        <f t="shared" si="15"/>
        <v>1/1/2025</v>
      </c>
      <c r="AW22" s="62">
        <f t="shared" si="33"/>
        <v>45657</v>
      </c>
      <c r="AX22" s="62">
        <f t="shared" si="16"/>
        <v>0.5</v>
      </c>
      <c r="AY22" s="62">
        <f t="shared" si="17"/>
        <v>0.5</v>
      </c>
      <c r="AZ22" s="55">
        <f t="shared" si="18"/>
        <v>0</v>
      </c>
      <c r="BA22" s="52" t="str">
        <f t="shared" si="19"/>
        <v>0 / 0</v>
      </c>
      <c r="BB22" s="14">
        <f>IF(C22="FT",AZ22*'1.Salaries Rates Dates'!$B$40,IF(C22="PT",AZ22*'1.Salaries Rates Dates'!$B$41))</f>
        <v>0</v>
      </c>
      <c r="BC22" s="28">
        <f t="shared" si="20"/>
        <v>0</v>
      </c>
      <c r="BD22" s="190"/>
      <c r="BE22" s="25">
        <f>AR22*(1+C1)</f>
        <v>0</v>
      </c>
      <c r="BF22" s="51"/>
      <c r="BG22" s="51"/>
      <c r="BH22" s="51"/>
      <c r="BI22" s="62" t="str">
        <f t="shared" si="21"/>
        <v>1/1/2025</v>
      </c>
      <c r="BJ22" s="62">
        <f t="shared" si="34"/>
        <v>45657</v>
      </c>
      <c r="BK22" s="62">
        <f t="shared" si="22"/>
        <v>0.5</v>
      </c>
      <c r="BL22" s="62">
        <f t="shared" si="23"/>
        <v>0.5</v>
      </c>
      <c r="BM22" s="55">
        <f t="shared" si="24"/>
        <v>0</v>
      </c>
      <c r="BN22" s="52" t="str">
        <f t="shared" si="25"/>
        <v>0 / 0</v>
      </c>
      <c r="BO22" s="14">
        <f>IF(C22="FT",BM22*'1.Salaries Rates Dates'!$B$40,IF(C22="PT",BM22*'1.Salaries Rates Dates'!$B$41))</f>
        <v>0</v>
      </c>
      <c r="BP22" s="28">
        <f t="shared" si="26"/>
        <v>0</v>
      </c>
      <c r="BQ22" s="190"/>
      <c r="BR22" s="14">
        <f t="shared" si="27"/>
        <v>0</v>
      </c>
      <c r="BS22" s="14">
        <f t="shared" si="28"/>
        <v>0</v>
      </c>
      <c r="BT22" s="14">
        <f t="shared" si="28"/>
        <v>0</v>
      </c>
      <c r="BU22" s="98"/>
    </row>
    <row r="23" spans="1:73" ht="15.75" hidden="1" thickBot="1" x14ac:dyDescent="0.3">
      <c r="A23" s="15">
        <v>5</v>
      </c>
      <c r="B23" s="83">
        <f>'1.Salaries Rates Dates'!C8</f>
        <v>0</v>
      </c>
      <c r="C23" s="30" t="s">
        <v>32</v>
      </c>
      <c r="D23" s="362"/>
      <c r="E23" s="25">
        <f>'1.Salaries Rates Dates'!Z8</f>
        <v>0</v>
      </c>
      <c r="F23" s="51"/>
      <c r="G23" s="51"/>
      <c r="H23" s="51"/>
      <c r="I23" s="62" t="str">
        <f t="shared" si="0"/>
        <v>1/1/2025</v>
      </c>
      <c r="J23" s="63">
        <f t="shared" si="35"/>
        <v>45657</v>
      </c>
      <c r="K23" s="62">
        <f t="shared" si="1"/>
        <v>0.5</v>
      </c>
      <c r="L23" s="62">
        <f t="shared" si="2"/>
        <v>0.5</v>
      </c>
      <c r="M23" s="84">
        <f t="shared" si="3"/>
        <v>0</v>
      </c>
      <c r="N23" s="52" t="str">
        <f t="shared" si="4"/>
        <v>0 / 0</v>
      </c>
      <c r="O23" s="14">
        <f>IF(C23="FT",M23*'1.Salaries Rates Dates'!$B$40,IF(C23="PT",M23*'1.Salaries Rates Dates'!$B$41))</f>
        <v>0</v>
      </c>
      <c r="P23" s="28">
        <f t="shared" si="29"/>
        <v>0</v>
      </c>
      <c r="Q23" s="336"/>
      <c r="R23" s="25">
        <f>E23*(1+C1)</f>
        <v>0</v>
      </c>
      <c r="S23" s="51"/>
      <c r="T23" s="51"/>
      <c r="U23" s="51"/>
      <c r="V23" s="62" t="str">
        <f t="shared" si="5"/>
        <v>1/1/2025</v>
      </c>
      <c r="W23" s="63">
        <f t="shared" si="36"/>
        <v>45657</v>
      </c>
      <c r="X23" s="62">
        <f t="shared" si="6"/>
        <v>0.5</v>
      </c>
      <c r="Y23" s="62">
        <f t="shared" si="7"/>
        <v>0.5</v>
      </c>
      <c r="Z23" s="55">
        <f t="shared" si="8"/>
        <v>0</v>
      </c>
      <c r="AA23" s="52" t="str">
        <f t="shared" si="9"/>
        <v>0 / 0</v>
      </c>
      <c r="AB23" s="14">
        <f>IF(C23="FT",Z23*'1.Salaries Rates Dates'!$B$40,IF(C23="PT",Z23*'1.Salaries Rates Dates'!$B$41))</f>
        <v>0</v>
      </c>
      <c r="AC23" s="28">
        <f t="shared" si="30"/>
        <v>0</v>
      </c>
      <c r="AD23" s="190"/>
      <c r="AE23" s="25">
        <f>R23*(1+C1)</f>
        <v>0</v>
      </c>
      <c r="AF23" s="51"/>
      <c r="AG23" s="51"/>
      <c r="AH23" s="51"/>
      <c r="AI23" s="62" t="str">
        <f t="shared" si="10"/>
        <v>1/1/2025</v>
      </c>
      <c r="AJ23" s="62">
        <f t="shared" si="31"/>
        <v>45657</v>
      </c>
      <c r="AK23" s="62">
        <f t="shared" si="11"/>
        <v>0.5</v>
      </c>
      <c r="AL23" s="62">
        <f t="shared" si="12"/>
        <v>0.5</v>
      </c>
      <c r="AM23" s="55">
        <f t="shared" si="13"/>
        <v>0</v>
      </c>
      <c r="AN23" s="52" t="str">
        <f t="shared" si="14"/>
        <v>0 / 0</v>
      </c>
      <c r="AO23" s="14">
        <f>IF(C23="FT",AM23*'1.Salaries Rates Dates'!$B$40,IF(C23="PT",AM23*'1.Salaries Rates Dates'!$B$41))</f>
        <v>0</v>
      </c>
      <c r="AP23" s="28">
        <f t="shared" si="32"/>
        <v>0</v>
      </c>
      <c r="AQ23" s="190"/>
      <c r="AR23" s="25">
        <f>AE23*(1+C1)</f>
        <v>0</v>
      </c>
      <c r="AS23" s="51"/>
      <c r="AT23" s="51"/>
      <c r="AU23" s="51"/>
      <c r="AV23" s="62" t="str">
        <f t="shared" si="15"/>
        <v>1/1/2025</v>
      </c>
      <c r="AW23" s="62">
        <f t="shared" si="33"/>
        <v>45657</v>
      </c>
      <c r="AX23" s="62">
        <f t="shared" si="16"/>
        <v>0.5</v>
      </c>
      <c r="AY23" s="62">
        <f t="shared" si="17"/>
        <v>0.5</v>
      </c>
      <c r="AZ23" s="55">
        <f t="shared" si="18"/>
        <v>0</v>
      </c>
      <c r="BA23" s="52" t="str">
        <f t="shared" si="19"/>
        <v>0 / 0</v>
      </c>
      <c r="BB23" s="14">
        <f>IF(C23="FT",AZ23*'1.Salaries Rates Dates'!$B$40,IF(C23="PT",AZ23*'1.Salaries Rates Dates'!$B$41))</f>
        <v>0</v>
      </c>
      <c r="BC23" s="28">
        <f t="shared" si="20"/>
        <v>0</v>
      </c>
      <c r="BD23" s="190"/>
      <c r="BE23" s="25">
        <f>AR23*(1+C1)</f>
        <v>0</v>
      </c>
      <c r="BF23" s="51"/>
      <c r="BG23" s="51"/>
      <c r="BH23" s="51"/>
      <c r="BI23" s="62" t="str">
        <f t="shared" si="21"/>
        <v>1/1/2025</v>
      </c>
      <c r="BJ23" s="62">
        <f t="shared" si="34"/>
        <v>45657</v>
      </c>
      <c r="BK23" s="62">
        <f t="shared" si="22"/>
        <v>0.5</v>
      </c>
      <c r="BL23" s="62">
        <f t="shared" si="23"/>
        <v>0.5</v>
      </c>
      <c r="BM23" s="55">
        <f t="shared" si="24"/>
        <v>0</v>
      </c>
      <c r="BN23" s="52" t="str">
        <f t="shared" si="25"/>
        <v>0 / 0</v>
      </c>
      <c r="BO23" s="14">
        <f>IF(C23="FT",BM23*'1.Salaries Rates Dates'!$B$40,IF(C23="PT",BM23*'1.Salaries Rates Dates'!$B$41))</f>
        <v>0</v>
      </c>
      <c r="BP23" s="28">
        <f t="shared" si="26"/>
        <v>0</v>
      </c>
      <c r="BQ23" s="190"/>
      <c r="BR23" s="14">
        <f t="shared" si="27"/>
        <v>0</v>
      </c>
      <c r="BS23" s="14">
        <f t="shared" si="28"/>
        <v>0</v>
      </c>
      <c r="BT23" s="14">
        <f t="shared" si="28"/>
        <v>0</v>
      </c>
      <c r="BU23" s="98"/>
    </row>
    <row r="24" spans="1:73" ht="15.75" hidden="1" thickBot="1" x14ac:dyDescent="0.3">
      <c r="A24" s="15">
        <v>6</v>
      </c>
      <c r="B24" s="83">
        <f>'1.Salaries Rates Dates'!C9</f>
        <v>0</v>
      </c>
      <c r="C24" s="30" t="s">
        <v>32</v>
      </c>
      <c r="D24" s="362"/>
      <c r="E24" s="25">
        <f>'1.Salaries Rates Dates'!Z9</f>
        <v>0</v>
      </c>
      <c r="F24" s="51"/>
      <c r="G24" s="51"/>
      <c r="H24" s="51"/>
      <c r="I24" s="62" t="str">
        <f t="shared" si="0"/>
        <v>1/1/2025</v>
      </c>
      <c r="J24" s="63">
        <f t="shared" si="35"/>
        <v>45657</v>
      </c>
      <c r="K24" s="62">
        <f t="shared" si="1"/>
        <v>0.5</v>
      </c>
      <c r="L24" s="62">
        <f t="shared" si="2"/>
        <v>0.5</v>
      </c>
      <c r="M24" s="84">
        <f t="shared" si="3"/>
        <v>0</v>
      </c>
      <c r="N24" s="52" t="str">
        <f t="shared" si="4"/>
        <v>0 / 0</v>
      </c>
      <c r="O24" s="14">
        <f>IF(C24="FT",M24*'1.Salaries Rates Dates'!$B$40,IF(C24="PT",M24*'1.Salaries Rates Dates'!$B$41))</f>
        <v>0</v>
      </c>
      <c r="P24" s="28">
        <f t="shared" si="29"/>
        <v>0</v>
      </c>
      <c r="Q24" s="336"/>
      <c r="R24" s="25">
        <f>E24*(1+C1)</f>
        <v>0</v>
      </c>
      <c r="S24" s="51"/>
      <c r="T24" s="51"/>
      <c r="U24" s="51"/>
      <c r="V24" s="62" t="str">
        <f t="shared" si="5"/>
        <v>1/1/2025</v>
      </c>
      <c r="W24" s="63">
        <f t="shared" si="36"/>
        <v>45657</v>
      </c>
      <c r="X24" s="62">
        <f t="shared" si="6"/>
        <v>0.5</v>
      </c>
      <c r="Y24" s="62">
        <f t="shared" si="7"/>
        <v>0.5</v>
      </c>
      <c r="Z24" s="55">
        <f t="shared" si="8"/>
        <v>0</v>
      </c>
      <c r="AA24" s="52" t="str">
        <f t="shared" si="9"/>
        <v>0 / 0</v>
      </c>
      <c r="AB24" s="14">
        <f>IF(C24="FT",Z24*'1.Salaries Rates Dates'!$B$40,IF(C24="PT",Z24*'1.Salaries Rates Dates'!$B$41))</f>
        <v>0</v>
      </c>
      <c r="AC24" s="28">
        <f t="shared" si="30"/>
        <v>0</v>
      </c>
      <c r="AD24" s="190"/>
      <c r="AE24" s="25">
        <f>R24*(1+C1)</f>
        <v>0</v>
      </c>
      <c r="AF24" s="51"/>
      <c r="AG24" s="51"/>
      <c r="AH24" s="51"/>
      <c r="AI24" s="62" t="str">
        <f t="shared" si="10"/>
        <v>1/1/2025</v>
      </c>
      <c r="AJ24" s="62">
        <f t="shared" si="31"/>
        <v>45657</v>
      </c>
      <c r="AK24" s="62">
        <f t="shared" si="11"/>
        <v>0.5</v>
      </c>
      <c r="AL24" s="62">
        <f t="shared" si="12"/>
        <v>0.5</v>
      </c>
      <c r="AM24" s="55">
        <f t="shared" si="13"/>
        <v>0</v>
      </c>
      <c r="AN24" s="52" t="str">
        <f t="shared" si="14"/>
        <v>0 / 0</v>
      </c>
      <c r="AO24" s="14">
        <f>IF(C24="FT",AM24*'1.Salaries Rates Dates'!$B$40,IF(C24="PT",AM24*'1.Salaries Rates Dates'!$B$41))</f>
        <v>0</v>
      </c>
      <c r="AP24" s="28">
        <f t="shared" si="32"/>
        <v>0</v>
      </c>
      <c r="AQ24" s="190"/>
      <c r="AR24" s="25">
        <f>AE24*(1+C1)</f>
        <v>0</v>
      </c>
      <c r="AS24" s="51"/>
      <c r="AT24" s="51"/>
      <c r="AU24" s="51"/>
      <c r="AV24" s="62" t="str">
        <f t="shared" si="15"/>
        <v>1/1/2025</v>
      </c>
      <c r="AW24" s="62">
        <f t="shared" si="33"/>
        <v>45657</v>
      </c>
      <c r="AX24" s="62">
        <f t="shared" si="16"/>
        <v>0.5</v>
      </c>
      <c r="AY24" s="62">
        <f t="shared" si="17"/>
        <v>0.5</v>
      </c>
      <c r="AZ24" s="55">
        <f t="shared" si="18"/>
        <v>0</v>
      </c>
      <c r="BA24" s="52" t="str">
        <f t="shared" si="19"/>
        <v>0 / 0</v>
      </c>
      <c r="BB24" s="14">
        <f>IF(C24="FT",AZ24*'1.Salaries Rates Dates'!$B$40,IF(C24="PT",AZ24*'1.Salaries Rates Dates'!$B$41))</f>
        <v>0</v>
      </c>
      <c r="BC24" s="28">
        <f t="shared" si="20"/>
        <v>0</v>
      </c>
      <c r="BD24" s="190"/>
      <c r="BE24" s="25">
        <f>AR24*(1+C1)</f>
        <v>0</v>
      </c>
      <c r="BF24" s="51"/>
      <c r="BG24" s="51"/>
      <c r="BH24" s="51"/>
      <c r="BI24" s="62" t="str">
        <f t="shared" si="21"/>
        <v>1/1/2025</v>
      </c>
      <c r="BJ24" s="62">
        <f t="shared" si="34"/>
        <v>45657</v>
      </c>
      <c r="BK24" s="62">
        <f t="shared" si="22"/>
        <v>0.5</v>
      </c>
      <c r="BL24" s="62">
        <f t="shared" si="23"/>
        <v>0.5</v>
      </c>
      <c r="BM24" s="55">
        <f t="shared" si="24"/>
        <v>0</v>
      </c>
      <c r="BN24" s="52" t="str">
        <f t="shared" si="25"/>
        <v>0 / 0</v>
      </c>
      <c r="BO24" s="14">
        <f>IF(C24="FT",BM24*'1.Salaries Rates Dates'!$B$40,IF(C24="PT",BM24*'1.Salaries Rates Dates'!$B$41))</f>
        <v>0</v>
      </c>
      <c r="BP24" s="28">
        <f t="shared" si="26"/>
        <v>0</v>
      </c>
      <c r="BQ24" s="190"/>
      <c r="BR24" s="14">
        <f t="shared" si="27"/>
        <v>0</v>
      </c>
      <c r="BS24" s="14">
        <f t="shared" si="28"/>
        <v>0</v>
      </c>
      <c r="BT24" s="14">
        <f t="shared" si="28"/>
        <v>0</v>
      </c>
      <c r="BU24" s="98"/>
    </row>
    <row r="25" spans="1:73" ht="15.75" hidden="1" thickBot="1" x14ac:dyDescent="0.3">
      <c r="A25" s="15">
        <v>7</v>
      </c>
      <c r="B25" s="83">
        <f>'1.Salaries Rates Dates'!C10</f>
        <v>0</v>
      </c>
      <c r="C25" s="30" t="s">
        <v>32</v>
      </c>
      <c r="D25" s="362"/>
      <c r="E25" s="25">
        <f>'1.Salaries Rates Dates'!Z10</f>
        <v>0</v>
      </c>
      <c r="F25" s="51"/>
      <c r="G25" s="51"/>
      <c r="H25" s="51"/>
      <c r="I25" s="62" t="str">
        <f t="shared" si="0"/>
        <v>1/1/2025</v>
      </c>
      <c r="J25" s="63">
        <f t="shared" si="35"/>
        <v>45657</v>
      </c>
      <c r="K25" s="62">
        <f t="shared" si="1"/>
        <v>0.5</v>
      </c>
      <c r="L25" s="62">
        <f t="shared" si="2"/>
        <v>0.5</v>
      </c>
      <c r="M25" s="84">
        <f t="shared" si="3"/>
        <v>0</v>
      </c>
      <c r="N25" s="52" t="str">
        <f t="shared" si="4"/>
        <v>0 / 0</v>
      </c>
      <c r="O25" s="14">
        <f>IF(C25="FT",M25*'1.Salaries Rates Dates'!$B$40,IF(C25="PT",M25*'1.Salaries Rates Dates'!$B$41))</f>
        <v>0</v>
      </c>
      <c r="P25" s="28">
        <f t="shared" si="29"/>
        <v>0</v>
      </c>
      <c r="Q25" s="336"/>
      <c r="R25" s="25">
        <f>E25*(1+C1)</f>
        <v>0</v>
      </c>
      <c r="S25" s="51"/>
      <c r="T25" s="51"/>
      <c r="U25" s="51"/>
      <c r="V25" s="62" t="str">
        <f t="shared" si="5"/>
        <v>1/1/2025</v>
      </c>
      <c r="W25" s="63">
        <f t="shared" si="36"/>
        <v>45657</v>
      </c>
      <c r="X25" s="62">
        <f t="shared" si="6"/>
        <v>0.5</v>
      </c>
      <c r="Y25" s="62">
        <f t="shared" si="7"/>
        <v>0.5</v>
      </c>
      <c r="Z25" s="55">
        <f t="shared" si="8"/>
        <v>0</v>
      </c>
      <c r="AA25" s="52" t="str">
        <f t="shared" si="9"/>
        <v>0 / 0</v>
      </c>
      <c r="AB25" s="14">
        <f>IF(C25="FT",Z25*'1.Salaries Rates Dates'!$B$40,IF(C25="PT",Z25*'1.Salaries Rates Dates'!$B$41))</f>
        <v>0</v>
      </c>
      <c r="AC25" s="28">
        <f t="shared" si="30"/>
        <v>0</v>
      </c>
      <c r="AD25" s="190"/>
      <c r="AE25" s="25">
        <f>R25*(1+C1)</f>
        <v>0</v>
      </c>
      <c r="AF25" s="51"/>
      <c r="AG25" s="51"/>
      <c r="AH25" s="51"/>
      <c r="AI25" s="62" t="str">
        <f t="shared" si="10"/>
        <v>1/1/2025</v>
      </c>
      <c r="AJ25" s="62">
        <f t="shared" si="31"/>
        <v>45657</v>
      </c>
      <c r="AK25" s="62">
        <f t="shared" si="11"/>
        <v>0.5</v>
      </c>
      <c r="AL25" s="62">
        <f t="shared" si="12"/>
        <v>0.5</v>
      </c>
      <c r="AM25" s="55">
        <f t="shared" si="13"/>
        <v>0</v>
      </c>
      <c r="AN25" s="52" t="str">
        <f t="shared" si="14"/>
        <v>0 / 0</v>
      </c>
      <c r="AO25" s="14">
        <f>IF(C25="FT",AM25*'1.Salaries Rates Dates'!$B$40,IF(C25="PT",AM25*'1.Salaries Rates Dates'!$B$41))</f>
        <v>0</v>
      </c>
      <c r="AP25" s="28">
        <f t="shared" si="32"/>
        <v>0</v>
      </c>
      <c r="AQ25" s="190"/>
      <c r="AR25" s="25">
        <f>AE25*(1+C1)</f>
        <v>0</v>
      </c>
      <c r="AS25" s="51"/>
      <c r="AT25" s="51"/>
      <c r="AU25" s="51"/>
      <c r="AV25" s="62" t="str">
        <f t="shared" si="15"/>
        <v>1/1/2025</v>
      </c>
      <c r="AW25" s="62">
        <f t="shared" si="33"/>
        <v>45657</v>
      </c>
      <c r="AX25" s="62">
        <f t="shared" si="16"/>
        <v>0.5</v>
      </c>
      <c r="AY25" s="62">
        <f t="shared" si="17"/>
        <v>0.5</v>
      </c>
      <c r="AZ25" s="55">
        <f t="shared" si="18"/>
        <v>0</v>
      </c>
      <c r="BA25" s="52" t="str">
        <f t="shared" si="19"/>
        <v>0 / 0</v>
      </c>
      <c r="BB25" s="14">
        <f>IF(C25="FT",AZ25*'1.Salaries Rates Dates'!$B$40,IF(C25="PT",AZ25*'1.Salaries Rates Dates'!$B$41))</f>
        <v>0</v>
      </c>
      <c r="BC25" s="28">
        <f t="shared" si="20"/>
        <v>0</v>
      </c>
      <c r="BD25" s="190"/>
      <c r="BE25" s="25">
        <f>AR25*(1+C1)</f>
        <v>0</v>
      </c>
      <c r="BF25" s="51"/>
      <c r="BG25" s="51"/>
      <c r="BH25" s="51"/>
      <c r="BI25" s="62" t="str">
        <f t="shared" si="21"/>
        <v>1/1/2025</v>
      </c>
      <c r="BJ25" s="62">
        <f t="shared" si="34"/>
        <v>45657</v>
      </c>
      <c r="BK25" s="62">
        <f t="shared" si="22"/>
        <v>0.5</v>
      </c>
      <c r="BL25" s="62">
        <f t="shared" si="23"/>
        <v>0.5</v>
      </c>
      <c r="BM25" s="55">
        <f t="shared" si="24"/>
        <v>0</v>
      </c>
      <c r="BN25" s="52" t="str">
        <f t="shared" si="25"/>
        <v>0 / 0</v>
      </c>
      <c r="BO25" s="14">
        <f>IF(C25="FT",BM25*'1.Salaries Rates Dates'!$B$40,IF(C25="PT",BM25*'1.Salaries Rates Dates'!$B$41))</f>
        <v>0</v>
      </c>
      <c r="BP25" s="28">
        <f t="shared" si="26"/>
        <v>0</v>
      </c>
      <c r="BQ25" s="190"/>
      <c r="BR25" s="14">
        <f t="shared" si="27"/>
        <v>0</v>
      </c>
      <c r="BS25" s="14">
        <f t="shared" si="28"/>
        <v>0</v>
      </c>
      <c r="BT25" s="14">
        <f t="shared" si="28"/>
        <v>0</v>
      </c>
      <c r="BU25" s="98"/>
    </row>
    <row r="26" spans="1:73" ht="15.75" hidden="1" thickBot="1" x14ac:dyDescent="0.3">
      <c r="A26" s="15">
        <v>8</v>
      </c>
      <c r="B26" s="83">
        <f>'1.Salaries Rates Dates'!C11</f>
        <v>0</v>
      </c>
      <c r="C26" s="30" t="s">
        <v>32</v>
      </c>
      <c r="D26" s="362"/>
      <c r="E26" s="25">
        <f>'1.Salaries Rates Dates'!Z11</f>
        <v>0</v>
      </c>
      <c r="F26" s="51"/>
      <c r="G26" s="51"/>
      <c r="H26" s="51"/>
      <c r="I26" s="62" t="str">
        <f t="shared" si="0"/>
        <v>1/1/2025</v>
      </c>
      <c r="J26" s="63">
        <f t="shared" si="35"/>
        <v>45657</v>
      </c>
      <c r="K26" s="62">
        <f t="shared" si="1"/>
        <v>0.5</v>
      </c>
      <c r="L26" s="62">
        <f t="shared" si="2"/>
        <v>0.5</v>
      </c>
      <c r="M26" s="84">
        <f t="shared" ref="M26:M28" si="37">IF(F26&gt;0,((E26*(O$9*F26))*K26)+((E26*(O$9*F26))*L26*(1+$C$1)),
(((E26*G26*O$9/12*9*K26)+(E26*G26*O$9/12*9*L26*(1+$C$1)))+
((E26*H26*O$9/12*3*K26)+((E26*H26*O$9/12*3*L26*(1+$C$1))))))</f>
        <v>0</v>
      </c>
      <c r="N26" s="52" t="str">
        <f t="shared" si="4"/>
        <v>0 / 0</v>
      </c>
      <c r="O26" s="14">
        <f>IF(C26="FT",M26*'1.Salaries Rates Dates'!$B$40,IF(C26="PT",M26*'1.Salaries Rates Dates'!$B$41))</f>
        <v>0</v>
      </c>
      <c r="P26" s="28">
        <f t="shared" si="29"/>
        <v>0</v>
      </c>
      <c r="Q26" s="336"/>
      <c r="R26" s="25">
        <f>E26*(1+C1)</f>
        <v>0</v>
      </c>
      <c r="S26" s="51"/>
      <c r="T26" s="51"/>
      <c r="U26" s="51"/>
      <c r="V26" s="62" t="str">
        <f t="shared" si="5"/>
        <v>1/1/2025</v>
      </c>
      <c r="W26" s="63">
        <f t="shared" si="36"/>
        <v>45657</v>
      </c>
      <c r="X26" s="62">
        <f t="shared" si="6"/>
        <v>0.5</v>
      </c>
      <c r="Y26" s="62">
        <f t="shared" si="7"/>
        <v>0.5</v>
      </c>
      <c r="Z26" s="55">
        <f t="shared" si="8"/>
        <v>0</v>
      </c>
      <c r="AA26" s="52" t="str">
        <f t="shared" si="9"/>
        <v>0 / 0</v>
      </c>
      <c r="AB26" s="14">
        <f>IF(C26="FT",Z26*'1.Salaries Rates Dates'!$B$40,IF(C26="PT",Z26*'1.Salaries Rates Dates'!$B$41))</f>
        <v>0</v>
      </c>
      <c r="AC26" s="28">
        <f t="shared" si="30"/>
        <v>0</v>
      </c>
      <c r="AD26" s="190"/>
      <c r="AE26" s="25">
        <f>R26*(1+C1)</f>
        <v>0</v>
      </c>
      <c r="AF26" s="51"/>
      <c r="AG26" s="51"/>
      <c r="AH26" s="51"/>
      <c r="AI26" s="62" t="str">
        <f t="shared" si="10"/>
        <v>1/1/2025</v>
      </c>
      <c r="AJ26" s="62">
        <f t="shared" si="31"/>
        <v>45657</v>
      </c>
      <c r="AK26" s="62">
        <f t="shared" si="11"/>
        <v>0.5</v>
      </c>
      <c r="AL26" s="62">
        <f t="shared" si="12"/>
        <v>0.5</v>
      </c>
      <c r="AM26" s="55">
        <f t="shared" si="13"/>
        <v>0</v>
      </c>
      <c r="AN26" s="52" t="str">
        <f t="shared" si="14"/>
        <v>0 / 0</v>
      </c>
      <c r="AO26" s="14">
        <f>IF(C26="FT",AM26*'1.Salaries Rates Dates'!$B$40,IF(C26="PT",AM26*'1.Salaries Rates Dates'!$B$41))</f>
        <v>0</v>
      </c>
      <c r="AP26" s="28">
        <f t="shared" si="32"/>
        <v>0</v>
      </c>
      <c r="AQ26" s="190"/>
      <c r="AR26" s="25">
        <f>AE26*(1+C1)</f>
        <v>0</v>
      </c>
      <c r="AS26" s="51"/>
      <c r="AT26" s="51"/>
      <c r="AU26" s="51"/>
      <c r="AV26" s="62" t="str">
        <f t="shared" si="15"/>
        <v>1/1/2025</v>
      </c>
      <c r="AW26" s="62">
        <f t="shared" si="33"/>
        <v>45657</v>
      </c>
      <c r="AX26" s="62">
        <f t="shared" si="16"/>
        <v>0.5</v>
      </c>
      <c r="AY26" s="62">
        <f t="shared" si="17"/>
        <v>0.5</v>
      </c>
      <c r="AZ26" s="55">
        <f t="shared" si="18"/>
        <v>0</v>
      </c>
      <c r="BA26" s="52" t="str">
        <f t="shared" si="19"/>
        <v>0 / 0</v>
      </c>
      <c r="BB26" s="14">
        <f>IF(C26="FT",AZ26*'1.Salaries Rates Dates'!$B$40,IF(C26="PT",AZ26*'1.Salaries Rates Dates'!$B$41))</f>
        <v>0</v>
      </c>
      <c r="BC26" s="28">
        <f t="shared" si="20"/>
        <v>0</v>
      </c>
      <c r="BD26" s="190"/>
      <c r="BE26" s="25">
        <f>AR26*(1+C1)</f>
        <v>0</v>
      </c>
      <c r="BF26" s="51"/>
      <c r="BG26" s="51"/>
      <c r="BH26" s="51"/>
      <c r="BI26" s="62" t="str">
        <f t="shared" si="21"/>
        <v>1/1/2025</v>
      </c>
      <c r="BJ26" s="62">
        <f t="shared" si="34"/>
        <v>45657</v>
      </c>
      <c r="BK26" s="62">
        <f t="shared" si="22"/>
        <v>0.5</v>
      </c>
      <c r="BL26" s="62">
        <f t="shared" si="23"/>
        <v>0.5</v>
      </c>
      <c r="BM26" s="55">
        <f t="shared" si="24"/>
        <v>0</v>
      </c>
      <c r="BN26" s="52" t="str">
        <f t="shared" si="25"/>
        <v>0 / 0</v>
      </c>
      <c r="BO26" s="14">
        <f>IF(C26="FT",BM26*'1.Salaries Rates Dates'!$B$40,IF(C26="PT",BM26*'1.Salaries Rates Dates'!$B$41))</f>
        <v>0</v>
      </c>
      <c r="BP26" s="28">
        <f t="shared" si="26"/>
        <v>0</v>
      </c>
      <c r="BQ26" s="190"/>
      <c r="BR26" s="14">
        <f t="shared" si="27"/>
        <v>0</v>
      </c>
      <c r="BS26" s="14">
        <f t="shared" si="28"/>
        <v>0</v>
      </c>
      <c r="BT26" s="14">
        <f t="shared" si="28"/>
        <v>0</v>
      </c>
      <c r="BU26" s="98"/>
    </row>
    <row r="27" spans="1:73" ht="15.75" hidden="1" thickBot="1" x14ac:dyDescent="0.3">
      <c r="A27" s="15">
        <v>9</v>
      </c>
      <c r="B27" s="83">
        <f>'1.Salaries Rates Dates'!C12</f>
        <v>0</v>
      </c>
      <c r="C27" s="30" t="s">
        <v>32</v>
      </c>
      <c r="D27" s="362"/>
      <c r="E27" s="25">
        <f>'1.Salaries Rates Dates'!Z12</f>
        <v>0</v>
      </c>
      <c r="F27" s="51"/>
      <c r="G27" s="51"/>
      <c r="H27" s="51"/>
      <c r="I27" s="62" t="str">
        <f t="shared" si="0"/>
        <v>1/1/2025</v>
      </c>
      <c r="J27" s="63">
        <f t="shared" si="35"/>
        <v>45657</v>
      </c>
      <c r="K27" s="62">
        <f t="shared" si="1"/>
        <v>0.5</v>
      </c>
      <c r="L27" s="62">
        <f t="shared" si="2"/>
        <v>0.5</v>
      </c>
      <c r="M27" s="84">
        <f t="shared" si="37"/>
        <v>0</v>
      </c>
      <c r="N27" s="52" t="str">
        <f t="shared" si="4"/>
        <v>0 / 0</v>
      </c>
      <c r="O27" s="14">
        <f>IF(C27="FT",M27*'1.Salaries Rates Dates'!$B$40,IF(C27="PT",M27*'1.Salaries Rates Dates'!$B$41))</f>
        <v>0</v>
      </c>
      <c r="P27" s="28">
        <f t="shared" si="29"/>
        <v>0</v>
      </c>
      <c r="Q27" s="336"/>
      <c r="R27" s="25">
        <f>E27*(1+C1)</f>
        <v>0</v>
      </c>
      <c r="S27" s="51"/>
      <c r="T27" s="51"/>
      <c r="U27" s="51"/>
      <c r="V27" s="62" t="str">
        <f t="shared" si="5"/>
        <v>1/1/2025</v>
      </c>
      <c r="W27" s="63">
        <f t="shared" si="36"/>
        <v>45657</v>
      </c>
      <c r="X27" s="62">
        <f t="shared" si="6"/>
        <v>0.5</v>
      </c>
      <c r="Y27" s="62">
        <f t="shared" si="7"/>
        <v>0.5</v>
      </c>
      <c r="Z27" s="55">
        <f t="shared" si="8"/>
        <v>0</v>
      </c>
      <c r="AA27" s="52" t="str">
        <f t="shared" si="9"/>
        <v>0 / 0</v>
      </c>
      <c r="AB27" s="14">
        <f>IF(C27="FT",Z27*'1.Salaries Rates Dates'!$B$40,IF(C27="PT",Z27*'1.Salaries Rates Dates'!$B$41))</f>
        <v>0</v>
      </c>
      <c r="AC27" s="28">
        <f t="shared" si="30"/>
        <v>0</v>
      </c>
      <c r="AD27" s="190"/>
      <c r="AE27" s="25">
        <f>R27*(1+C1)</f>
        <v>0</v>
      </c>
      <c r="AF27" s="51"/>
      <c r="AG27" s="51"/>
      <c r="AH27" s="51"/>
      <c r="AI27" s="62" t="str">
        <f t="shared" si="10"/>
        <v>1/1/2025</v>
      </c>
      <c r="AJ27" s="62">
        <f t="shared" si="31"/>
        <v>45657</v>
      </c>
      <c r="AK27" s="62">
        <f t="shared" si="11"/>
        <v>0.5</v>
      </c>
      <c r="AL27" s="62">
        <f t="shared" si="12"/>
        <v>0.5</v>
      </c>
      <c r="AM27" s="55">
        <f t="shared" si="13"/>
        <v>0</v>
      </c>
      <c r="AN27" s="52" t="str">
        <f t="shared" si="14"/>
        <v>0 / 0</v>
      </c>
      <c r="AO27" s="14">
        <f>IF(C27="FT",AM27*'1.Salaries Rates Dates'!$B$40,IF(C27="PT",AM27*'1.Salaries Rates Dates'!$B$41))</f>
        <v>0</v>
      </c>
      <c r="AP27" s="28">
        <f t="shared" si="32"/>
        <v>0</v>
      </c>
      <c r="AQ27" s="190"/>
      <c r="AR27" s="25">
        <f>AE27*(1+C1)</f>
        <v>0</v>
      </c>
      <c r="AS27" s="51"/>
      <c r="AT27" s="51"/>
      <c r="AU27" s="51"/>
      <c r="AV27" s="62" t="str">
        <f t="shared" si="15"/>
        <v>1/1/2025</v>
      </c>
      <c r="AW27" s="62">
        <f t="shared" si="33"/>
        <v>45657</v>
      </c>
      <c r="AX27" s="62">
        <f t="shared" si="16"/>
        <v>0.5</v>
      </c>
      <c r="AY27" s="62">
        <f t="shared" si="17"/>
        <v>0.5</v>
      </c>
      <c r="AZ27" s="55">
        <f t="shared" si="18"/>
        <v>0</v>
      </c>
      <c r="BA27" s="52" t="str">
        <f t="shared" si="19"/>
        <v>0 / 0</v>
      </c>
      <c r="BB27" s="14">
        <f>IF(C27="FT",AZ27*'1.Salaries Rates Dates'!$B$40,IF(C27="PT",AZ27*'1.Salaries Rates Dates'!$B$41))</f>
        <v>0</v>
      </c>
      <c r="BC27" s="28">
        <f t="shared" si="20"/>
        <v>0</v>
      </c>
      <c r="BD27" s="190"/>
      <c r="BE27" s="25">
        <f>AR27*(1+C1)</f>
        <v>0</v>
      </c>
      <c r="BF27" s="51"/>
      <c r="BG27" s="51"/>
      <c r="BH27" s="51"/>
      <c r="BI27" s="62" t="str">
        <f t="shared" si="21"/>
        <v>1/1/2025</v>
      </c>
      <c r="BJ27" s="62">
        <f t="shared" si="34"/>
        <v>45657</v>
      </c>
      <c r="BK27" s="62">
        <f t="shared" si="22"/>
        <v>0.5</v>
      </c>
      <c r="BL27" s="62">
        <f t="shared" si="23"/>
        <v>0.5</v>
      </c>
      <c r="BM27" s="55">
        <f t="shared" si="24"/>
        <v>0</v>
      </c>
      <c r="BN27" s="52" t="str">
        <f t="shared" si="25"/>
        <v>0 / 0</v>
      </c>
      <c r="BO27" s="14">
        <f>IF(C27="FT",BM27*'1.Salaries Rates Dates'!$B$40,IF(C27="PT",BM27*'1.Salaries Rates Dates'!$B$41))</f>
        <v>0</v>
      </c>
      <c r="BP27" s="28">
        <f t="shared" si="26"/>
        <v>0</v>
      </c>
      <c r="BQ27" s="190"/>
      <c r="BR27" s="14">
        <f t="shared" si="27"/>
        <v>0</v>
      </c>
      <c r="BS27" s="14">
        <f t="shared" si="28"/>
        <v>0</v>
      </c>
      <c r="BT27" s="14">
        <f t="shared" si="28"/>
        <v>0</v>
      </c>
      <c r="BU27" s="98"/>
    </row>
    <row r="28" spans="1:73" ht="15.75" hidden="1" thickBot="1" x14ac:dyDescent="0.3">
      <c r="A28" s="15">
        <v>10</v>
      </c>
      <c r="B28" s="83">
        <f>'1.Salaries Rates Dates'!C13</f>
        <v>0</v>
      </c>
      <c r="C28" s="30" t="s">
        <v>32</v>
      </c>
      <c r="D28" s="362"/>
      <c r="E28" s="25">
        <f>'1.Salaries Rates Dates'!Z13</f>
        <v>0</v>
      </c>
      <c r="F28" s="51"/>
      <c r="G28" s="51"/>
      <c r="H28" s="51"/>
      <c r="I28" s="62" t="str">
        <f t="shared" si="0"/>
        <v>1/1/2025</v>
      </c>
      <c r="J28" s="63">
        <f t="shared" si="35"/>
        <v>45657</v>
      </c>
      <c r="K28" s="62">
        <f t="shared" si="1"/>
        <v>0.5</v>
      </c>
      <c r="L28" s="62">
        <f t="shared" si="2"/>
        <v>0.5</v>
      </c>
      <c r="M28" s="84">
        <f t="shared" si="37"/>
        <v>0</v>
      </c>
      <c r="N28" s="52" t="str">
        <f t="shared" si="4"/>
        <v>0 / 0</v>
      </c>
      <c r="O28" s="14">
        <f>IF(C28="FT",M28*'1.Salaries Rates Dates'!$B$40,IF(C28="PT",M28*'1.Salaries Rates Dates'!$B$41))</f>
        <v>0</v>
      </c>
      <c r="P28" s="28">
        <f t="shared" si="29"/>
        <v>0</v>
      </c>
      <c r="Q28" s="336"/>
      <c r="R28" s="25">
        <f>E28*(1+C1)</f>
        <v>0</v>
      </c>
      <c r="S28" s="51"/>
      <c r="T28" s="51"/>
      <c r="U28" s="51"/>
      <c r="V28" s="62" t="str">
        <f t="shared" si="5"/>
        <v>1/1/2025</v>
      </c>
      <c r="W28" s="63">
        <f t="shared" si="36"/>
        <v>45657</v>
      </c>
      <c r="X28" s="62">
        <f t="shared" si="6"/>
        <v>0.5</v>
      </c>
      <c r="Y28" s="62">
        <f t="shared" si="7"/>
        <v>0.5</v>
      </c>
      <c r="Z28" s="55">
        <f t="shared" si="8"/>
        <v>0</v>
      </c>
      <c r="AA28" s="52" t="str">
        <f t="shared" si="9"/>
        <v>0 / 0</v>
      </c>
      <c r="AB28" s="14">
        <f>IF(C28="FT",Z28*'1.Salaries Rates Dates'!$B$40,IF(C28="PT",Z28*'1.Salaries Rates Dates'!$B$41))</f>
        <v>0</v>
      </c>
      <c r="AC28" s="28">
        <f t="shared" si="30"/>
        <v>0</v>
      </c>
      <c r="AD28" s="190"/>
      <c r="AE28" s="25">
        <f>R28*(1+C1)</f>
        <v>0</v>
      </c>
      <c r="AF28" s="51"/>
      <c r="AG28" s="51"/>
      <c r="AH28" s="51"/>
      <c r="AI28" s="62" t="str">
        <f t="shared" si="10"/>
        <v>1/1/2025</v>
      </c>
      <c r="AJ28" s="62">
        <f t="shared" si="31"/>
        <v>45657</v>
      </c>
      <c r="AK28" s="62">
        <f t="shared" si="11"/>
        <v>0.5</v>
      </c>
      <c r="AL28" s="62">
        <f t="shared" si="12"/>
        <v>0.5</v>
      </c>
      <c r="AM28" s="55">
        <f t="shared" si="13"/>
        <v>0</v>
      </c>
      <c r="AN28" s="52" t="str">
        <f t="shared" si="14"/>
        <v>0 / 0</v>
      </c>
      <c r="AO28" s="14">
        <f>IF(C28="FT",AM28*'1.Salaries Rates Dates'!$B$40,IF(C28="PT",AM28*'1.Salaries Rates Dates'!$B$41))</f>
        <v>0</v>
      </c>
      <c r="AP28" s="28">
        <f t="shared" si="32"/>
        <v>0</v>
      </c>
      <c r="AQ28" s="190"/>
      <c r="AR28" s="25">
        <f>AE28*(1+C1)</f>
        <v>0</v>
      </c>
      <c r="AS28" s="51"/>
      <c r="AT28" s="51"/>
      <c r="AU28" s="51"/>
      <c r="AV28" s="62" t="str">
        <f t="shared" si="15"/>
        <v>1/1/2025</v>
      </c>
      <c r="AW28" s="62">
        <f t="shared" si="33"/>
        <v>45657</v>
      </c>
      <c r="AX28" s="62">
        <f t="shared" si="16"/>
        <v>0.5</v>
      </c>
      <c r="AY28" s="62">
        <f t="shared" si="17"/>
        <v>0.5</v>
      </c>
      <c r="AZ28" s="55">
        <f t="shared" si="18"/>
        <v>0</v>
      </c>
      <c r="BA28" s="52" t="str">
        <f t="shared" si="19"/>
        <v>0 / 0</v>
      </c>
      <c r="BB28" s="14">
        <f>IF(C28="FT",AZ28*'1.Salaries Rates Dates'!$B$40,IF(C28="PT",AZ28*'1.Salaries Rates Dates'!$B$41))</f>
        <v>0</v>
      </c>
      <c r="BC28" s="28">
        <f t="shared" si="20"/>
        <v>0</v>
      </c>
      <c r="BD28" s="190"/>
      <c r="BE28" s="25">
        <f>AR28*(1+C1)</f>
        <v>0</v>
      </c>
      <c r="BF28" s="51"/>
      <c r="BG28" s="51"/>
      <c r="BH28" s="51"/>
      <c r="BI28" s="62" t="str">
        <f t="shared" si="21"/>
        <v>1/1/2025</v>
      </c>
      <c r="BJ28" s="62">
        <f t="shared" si="34"/>
        <v>45657</v>
      </c>
      <c r="BK28" s="62">
        <f t="shared" si="22"/>
        <v>0.5</v>
      </c>
      <c r="BL28" s="62">
        <f t="shared" si="23"/>
        <v>0.5</v>
      </c>
      <c r="BM28" s="55">
        <f t="shared" si="24"/>
        <v>0</v>
      </c>
      <c r="BN28" s="52" t="str">
        <f t="shared" si="25"/>
        <v>0 / 0</v>
      </c>
      <c r="BO28" s="14">
        <f>IF(C28="FT",BM28*'1.Salaries Rates Dates'!$B$40,IF(C28="PT",BM28*'1.Salaries Rates Dates'!$B$41))</f>
        <v>0</v>
      </c>
      <c r="BP28" s="28">
        <f t="shared" si="26"/>
        <v>0</v>
      </c>
      <c r="BQ28" s="190"/>
      <c r="BR28" s="14">
        <f t="shared" si="27"/>
        <v>0</v>
      </c>
      <c r="BS28" s="14">
        <f t="shared" si="28"/>
        <v>0</v>
      </c>
      <c r="BT28" s="14">
        <f t="shared" si="28"/>
        <v>0</v>
      </c>
      <c r="BU28" s="98"/>
    </row>
    <row r="29" spans="1:73" ht="15.75" hidden="1" thickBot="1" x14ac:dyDescent="0.3">
      <c r="A29" s="305" t="s">
        <v>110</v>
      </c>
      <c r="B29" s="306"/>
      <c r="C29" s="307"/>
      <c r="D29" s="36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3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90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190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190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190"/>
      <c r="BR29" s="181"/>
      <c r="BS29" s="224"/>
      <c r="BT29" s="182"/>
      <c r="BU29" s="1"/>
    </row>
    <row r="30" spans="1:73" ht="15.75" hidden="1" thickBot="1" x14ac:dyDescent="0.3">
      <c r="A30" s="3" t="s">
        <v>4</v>
      </c>
      <c r="B30" s="305" t="s">
        <v>5</v>
      </c>
      <c r="C30" s="307"/>
      <c r="D30" s="36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3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90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190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90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190"/>
      <c r="BR30" s="181"/>
      <c r="BS30" s="224"/>
      <c r="BT30" s="182"/>
      <c r="BU30" s="1"/>
    </row>
    <row r="31" spans="1:73" ht="15.75" hidden="1" thickBot="1" x14ac:dyDescent="0.3">
      <c r="A31" s="15">
        <v>1</v>
      </c>
      <c r="B31" s="16">
        <f>'1.Salaries Rates Dates'!C16</f>
        <v>0</v>
      </c>
      <c r="C31" s="30" t="s">
        <v>32</v>
      </c>
      <c r="D31" s="362"/>
      <c r="E31" s="25">
        <f>'1.Salaries Rates Dates'!Z16</f>
        <v>0</v>
      </c>
      <c r="F31" s="51"/>
      <c r="G31" s="278"/>
      <c r="H31" s="279"/>
      <c r="I31" s="62" t="str">
        <f t="shared" ref="I31:I40" si="38">M$9</f>
        <v>1/1/2025</v>
      </c>
      <c r="J31" s="63">
        <f t="shared" ref="J31:J40" si="39">I31-1</f>
        <v>45657</v>
      </c>
      <c r="K31" s="62">
        <f t="shared" ref="K31:K40" si="40">(IF(J31&lt;F$14,1,(DATEDIF(F$14-DAY(F$14)+1,J31,"m")-1+(1+EOMONTH(F$14,0)-F$14)/DAY(DATE(YEAR(F$14),MONTH(F$14)+1,))+(J31-EOMONTH(J31,-1))/DAY(DATE(YEAR(J31),MONTH(J31)+1,)))/O$9))</f>
        <v>0.5</v>
      </c>
      <c r="L31" s="62">
        <f t="shared" ref="L31:L40" si="41">(IF(K31=1,0,(DATEDIF(I31-DAY(I31)+1,O$14,"m")-1+(1+EOMONTH(I31,0)-I31)/DAY(DATE(YEAR(I31),MONTH(I31)+1,))+(O$14-EOMONTH(O$14,-1))/DAY(DATE(YEAR(O$14),MONTH(O$14)+1,)))/O$9))</f>
        <v>0.5</v>
      </c>
      <c r="M31" s="55">
        <f t="shared" ref="M31:M40" si="42">IF(F31&gt;0,((E31*(O$9*F31))*K31)+((E31*(O$9*F31))*L31*(1+$C$1)),
(((E31*G31*O$9/12*9*K31)+(E31*G31*O$9/12*9*L31*(1+$C$1)))+
((E31*H31*O$9/12*3*K31)+((E31*H31*O$9/12*3*L31*(1+$C$1))))))</f>
        <v>0</v>
      </c>
      <c r="N31" s="52" t="str">
        <f t="shared" ref="N31:N40" si="43">IF(F31&gt;0,(O$9*F31),(G31*(ROUND(YEARFRAC(F$14,O$14),2)*9)&amp;" / "&amp;H31*(ROUND(YEARFRAC(F$14,O$14),2)*3)))</f>
        <v>0 / 0</v>
      </c>
      <c r="O31" s="14">
        <f>IF(C31="FT",M31*'1.Salaries Rates Dates'!$B$40,IF(C31="PT",M31*'1.Salaries Rates Dates'!$B$41))</f>
        <v>0</v>
      </c>
      <c r="P31" s="28">
        <f t="shared" ref="P31:P47" si="44">M31+O31</f>
        <v>0</v>
      </c>
      <c r="Q31" s="336"/>
      <c r="R31" s="25">
        <f>E31*(1+C1)</f>
        <v>0</v>
      </c>
      <c r="S31" s="51"/>
      <c r="T31" s="278"/>
      <c r="U31" s="279"/>
      <c r="V31" s="62" t="str">
        <f t="shared" ref="V31:V40" si="45">Z$9</f>
        <v>1/1/2025</v>
      </c>
      <c r="W31" s="63">
        <f t="shared" ref="W31:W40" si="46">V31-1</f>
        <v>45657</v>
      </c>
      <c r="X31" s="62">
        <f t="shared" ref="X31:X40" si="47">(IF(W31&lt;S$14,1,(DATEDIF(S$14-DAY(S$14)+1,W31,"m")-1+(1+EOMONTH(S$14,0)-S$14)/DAY(DATE(YEAR(S$14),MONTH(S$14)+1,))+(W31-EOMONTH(W31,-1))/DAY(DATE(YEAR(W31),MONTH(W31)+1,)))/AB$9))</f>
        <v>0.5</v>
      </c>
      <c r="Y31" s="62">
        <f t="shared" ref="Y31:Y40" si="48">(IF(X31=1,0,(DATEDIF(V31-DAY(V31)+1,AB$14,"m")-1+(1+EOMONTH(V31,0)-V31)/DAY(DATE(YEAR(V31),MONTH(V31)+1,))+(AB$14-EOMONTH(AB$14,-1))/DAY(DATE(YEAR(AB$14),MONTH(AB$14)+1,)))/AB$9))</f>
        <v>0.5</v>
      </c>
      <c r="Z31" s="55">
        <f t="shared" ref="Z31:Z40" si="49">IF(S31&gt;0,((R31*(AB$9*S31))*X31)+((R31*(AB$9*S31))*Y31*(1+$C$1)),
(((R31*T31*AB$9/12*9*X31)+(R31*T31*AB$9/12*9*Y31*(1+$C$1)))+
((R31*U31*AB$9/12*3*X31)+((R31*U31*AB$9/12*3*Y31*(1+$C$1))))))</f>
        <v>0</v>
      </c>
      <c r="AA31" s="52" t="str">
        <f t="shared" ref="AA31:AA40" si="50">IF(S31&gt;0,(AB$9*S31),(T31*(ROUND(YEARFRAC(S$14,AB$14),2)*9)&amp;" / "&amp;U31*(ROUND(YEARFRAC(S$14,AB$14),2)*3)))</f>
        <v>0 / 0</v>
      </c>
      <c r="AB31" s="14">
        <f>IF(C31="FT",Z31*'1.Salaries Rates Dates'!$B$40,IF(C31="PT",Z31*'1.Salaries Rates Dates'!$B$41))</f>
        <v>0</v>
      </c>
      <c r="AC31" s="28">
        <f t="shared" ref="AC31:AC40" si="51">Z31+AB31</f>
        <v>0</v>
      </c>
      <c r="AD31" s="190"/>
      <c r="AE31" s="25">
        <f>R31*(1+C1)</f>
        <v>0</v>
      </c>
      <c r="AF31" s="51"/>
      <c r="AG31" s="278"/>
      <c r="AH31" s="279"/>
      <c r="AI31" s="62" t="str">
        <f t="shared" ref="AI31:AI40" si="52">AM$9</f>
        <v>1/1/2025</v>
      </c>
      <c r="AJ31" s="62">
        <f t="shared" ref="AJ31:AJ40" si="53">AI31-1</f>
        <v>45657</v>
      </c>
      <c r="AK31" s="62">
        <f t="shared" ref="AK31:AK40" si="54">(IF(AJ31&lt;AF$14,1,(DATEDIF(AF$14-DAY(AF$14)+1,AJ31,"m")-1+(1+EOMONTH(AF$14,0)-AF$14)/DAY(DATE(YEAR(AF$14),MONTH(AF$14)+1,))+(AJ31-EOMONTH(AJ31,-1))/DAY(DATE(YEAR(AJ31),MONTH(AJ31)+1,)))/AO$9))</f>
        <v>0.5</v>
      </c>
      <c r="AL31" s="62">
        <f t="shared" ref="AL31:AL40" si="55">(IF(AK31=1,0,(DATEDIF(AI31-DAY(AI31)+1,AO$14,"m")-1+(1+EOMONTH(AI31,0)-AI31)/DAY(DATE(YEAR(AI31),MONTH(AI31)+1,))+(AO$14-EOMONTH(AO$14,-1))/DAY(DATE(YEAR(AO$14),MONTH(AO$14)+1,)))/AO$9))</f>
        <v>0.5</v>
      </c>
      <c r="AM31" s="55">
        <f t="shared" ref="AM31:AM40" si="56">IF(AF31&gt;0,((AE31*(AO$9*AF31))*AK31)+((AE31*(AO$9*AF31))*AL31*(1+$C$1)),
(((AE31*AG31*AO$9/12*9*AK31)+(AE31*AG31*AO$9/12*9*AL31*(1+$C$1)))+
((AE31*AH31*AO$9/12*3*AK31)+((AE31*AH31*AO$9/12*3*AL31*(1+$C$1))))))</f>
        <v>0</v>
      </c>
      <c r="AN31" s="52" t="str">
        <f t="shared" ref="AN31:AN40" si="57">IF(AF31&gt;0,(AO$9*AF31),(AG31*(ROUND(YEARFRAC(AF$14,AO$14),2)*9)&amp;" / "&amp;AH31*(ROUND(YEARFRAC(AF$14,AO$14),2)*3)))</f>
        <v>0 / 0</v>
      </c>
      <c r="AO31" s="14">
        <f>IF(C31="FT",AM31*'1.Salaries Rates Dates'!$B$40,IF(C31="PT",AM31*'1.Salaries Rates Dates'!$B$41))</f>
        <v>0</v>
      </c>
      <c r="AP31" s="28">
        <f t="shared" ref="AP31:AP40" si="58">AM31+AO31</f>
        <v>0</v>
      </c>
      <c r="AQ31" s="190"/>
      <c r="AR31" s="25">
        <f>AE31*(1+C1)</f>
        <v>0</v>
      </c>
      <c r="AS31" s="51"/>
      <c r="AT31" s="278"/>
      <c r="AU31" s="279"/>
      <c r="AV31" s="62" t="str">
        <f t="shared" ref="AV31:AV40" si="59">AZ$9</f>
        <v>1/1/2025</v>
      </c>
      <c r="AW31" s="62">
        <f t="shared" ref="AW31:AW40" si="60">AV31-1</f>
        <v>45657</v>
      </c>
      <c r="AX31" s="62">
        <f t="shared" ref="AX31:AX40" si="61">(IF(AW31&lt;AS$14,1,(DATEDIF(AS$14-DAY(AS$14)+1,AW31,"m")-1+(1+EOMONTH(AS$14,0)-AS$14)/DAY(DATE(YEAR(AS$14),MONTH(AS$14)+1,))+(AW31-EOMONTH(AW31,-1))/DAY(DATE(YEAR(AW31),MONTH(AW31)+1,)))/BB$9))</f>
        <v>0.5</v>
      </c>
      <c r="AY31" s="62">
        <f t="shared" ref="AY31:AY40" si="62">(IF(AX31=1,0,(DATEDIF(AV31-DAY(AV31)+1,BB$14,"m")-1+(1+EOMONTH(AV31,0)-AV31)/DAY(DATE(YEAR(AV31),MONTH(AV31)+1,))+(BB$14-EOMONTH(BB$14,-1))/DAY(DATE(YEAR(BB$14),MONTH(BB$14)+1,)))/BB$9))</f>
        <v>0.5</v>
      </c>
      <c r="AZ31" s="55">
        <f t="shared" ref="AZ31:AZ40" si="63">IF(AS31&gt;0,((AR31*(BB$9*AS31))*AX31)+((AR31*(BB$9*AS31))*AY31*(1+$C$1)),
(((AR31*AT31*BB$9/12*9*AX31)+(AR31*AT31*BB$9/12*9*AY31*(1+$C$1)))+
((AR31*AU31*BB$9/12*3*AX31)+((AR31*AU31*BB$9/12*3*AY31*(1+$C$1))))))</f>
        <v>0</v>
      </c>
      <c r="BA31" s="52" t="str">
        <f t="shared" ref="BA31:BA40" si="64">IF(AS31&gt;0,(BB$9*AS31),(AT31*(ROUND(YEARFRAC(AS$14,BB$14),2)*9)&amp;" / "&amp;AU31*(ROUND(YEARFRAC(AS$14,BB$14),2)*3)))</f>
        <v>0 / 0</v>
      </c>
      <c r="BB31" s="14">
        <f>IF(C31="FT",AZ31*'1.Salaries Rates Dates'!$B$40,IF(C31="PT",AZ31*'1.Salaries Rates Dates'!$B$41))</f>
        <v>0</v>
      </c>
      <c r="BC31" s="28">
        <f t="shared" ref="BC31:BC40" si="65">AZ31+BB31</f>
        <v>0</v>
      </c>
      <c r="BD31" s="190"/>
      <c r="BE31" s="25">
        <f>AR31*(1+C1)</f>
        <v>0</v>
      </c>
      <c r="BF31" s="51"/>
      <c r="BG31" s="278"/>
      <c r="BH31" s="279"/>
      <c r="BI31" s="62" t="str">
        <f t="shared" ref="BI31:BI40" si="66">BM$9</f>
        <v>1/1/2025</v>
      </c>
      <c r="BJ31" s="62">
        <f t="shared" ref="BJ31:BJ40" si="67">BI31-1</f>
        <v>45657</v>
      </c>
      <c r="BK31" s="62">
        <f t="shared" ref="BK31:BK40" si="68">(IF(BJ31&lt;BF$14,1,(DATEDIF(BF$14-DAY(BF$14)+1,BJ31,"m")-1+(1+EOMONTH(BF$14,0)-BF$14)/DAY(DATE(YEAR(BF$14),MONTH(BF$14)+1,))+(BJ31-EOMONTH(BJ31,-1))/DAY(DATE(YEAR(BJ31),MONTH(BJ31)+1,)))/BO$9))</f>
        <v>0.5</v>
      </c>
      <c r="BL31" s="62">
        <f t="shared" ref="BL31:BL40" si="69">(IF(BK31=1,0,(DATEDIF(BI31-DAY(BI31)+1,BO$14,"m")-1+(1+EOMONTH(BI31,0)-BI31)/DAY(DATE(YEAR(BI31),MONTH(BI31)+1,))+(BO$14-EOMONTH(BO$14,-1))/DAY(DATE(YEAR(BO$14),MONTH(BO$14)+1,)))/BO$9))</f>
        <v>0.5</v>
      </c>
      <c r="BM31" s="55">
        <f t="shared" ref="BM31:BM40" si="70">IF(BF31&gt;0,((BE31*(BO$9*BF31))*BK31)+((BE31*(BO$9*BF31))*BL31*(1+$C$1)),
(((BE31*BG31*BO$9/12*9*BK31)+(BE31*BG31*BO$9/12*9*BL31*(1+$C$1)))+
((BE31*BH31*BO$9/12*3*BK31)+((BE31*BH31*BO$9/12*3*BL31*(1+$C$1))))))</f>
        <v>0</v>
      </c>
      <c r="BN31" s="52" t="str">
        <f t="shared" ref="BN31:BN40" si="71">IF(BF31&gt;0,(BO$9*BF31),(BG31*(ROUND(YEARFRAC(BF$14,BO$14),2)*9)&amp;" / "&amp;BH31*(ROUND(YEARFRAC(BF$14,BO$14),2)*3)))</f>
        <v>0 / 0</v>
      </c>
      <c r="BO31" s="14">
        <f>IF(C31="FT",BM31*'1.Salaries Rates Dates'!$B$40,IF(C31="PT",BM31*'1.Salaries Rates Dates'!$B$41))</f>
        <v>0</v>
      </c>
      <c r="BP31" s="28">
        <f t="shared" ref="BP31:BP40" si="72">BM31+BO31</f>
        <v>0</v>
      </c>
      <c r="BQ31" s="190"/>
      <c r="BR31" s="14">
        <f t="shared" ref="BR31:BR48" si="73">M31+Z31+AM31+AZ31+BM31</f>
        <v>0</v>
      </c>
      <c r="BS31" s="14">
        <f t="shared" ref="BS31:BT48" si="74">O31+AB31+AO31+BB31+BO31</f>
        <v>0</v>
      </c>
      <c r="BT31" s="14">
        <f t="shared" si="74"/>
        <v>0</v>
      </c>
      <c r="BU31" s="98"/>
    </row>
    <row r="32" spans="1:73" ht="15.75" hidden="1" thickBot="1" x14ac:dyDescent="0.3">
      <c r="A32" s="15">
        <v>2</v>
      </c>
      <c r="B32" s="16">
        <f>'1.Salaries Rates Dates'!C17</f>
        <v>0</v>
      </c>
      <c r="C32" s="30" t="s">
        <v>32</v>
      </c>
      <c r="D32" s="362"/>
      <c r="E32" s="25">
        <f>'1.Salaries Rates Dates'!Z17</f>
        <v>0</v>
      </c>
      <c r="F32" s="51"/>
      <c r="G32" s="280"/>
      <c r="H32" s="281"/>
      <c r="I32" s="62" t="str">
        <f t="shared" si="38"/>
        <v>1/1/2025</v>
      </c>
      <c r="J32" s="63">
        <f t="shared" si="39"/>
        <v>45657</v>
      </c>
      <c r="K32" s="62">
        <f t="shared" si="40"/>
        <v>0.5</v>
      </c>
      <c r="L32" s="62">
        <f t="shared" si="41"/>
        <v>0.5</v>
      </c>
      <c r="M32" s="55">
        <f t="shared" si="42"/>
        <v>0</v>
      </c>
      <c r="N32" s="52" t="str">
        <f t="shared" si="43"/>
        <v>0 / 0</v>
      </c>
      <c r="O32" s="14">
        <f>IF(C32="FT",M32*'1.Salaries Rates Dates'!$B$40,IF(C32="PT",M32*'1.Salaries Rates Dates'!$B$41))</f>
        <v>0</v>
      </c>
      <c r="P32" s="28">
        <f t="shared" si="44"/>
        <v>0</v>
      </c>
      <c r="Q32" s="336"/>
      <c r="R32" s="25">
        <f>E32*(1+C1)</f>
        <v>0</v>
      </c>
      <c r="S32" s="51"/>
      <c r="T32" s="280"/>
      <c r="U32" s="281"/>
      <c r="V32" s="62" t="str">
        <f t="shared" si="45"/>
        <v>1/1/2025</v>
      </c>
      <c r="W32" s="63">
        <f t="shared" si="46"/>
        <v>45657</v>
      </c>
      <c r="X32" s="62">
        <f t="shared" si="47"/>
        <v>0.5</v>
      </c>
      <c r="Y32" s="62">
        <f t="shared" si="48"/>
        <v>0.5</v>
      </c>
      <c r="Z32" s="55">
        <f t="shared" si="49"/>
        <v>0</v>
      </c>
      <c r="AA32" s="52" t="str">
        <f t="shared" si="50"/>
        <v>0 / 0</v>
      </c>
      <c r="AB32" s="14">
        <f>IF(C32="FT",Z32*'1.Salaries Rates Dates'!$B$40,IF(C32="PT",Z32*'1.Salaries Rates Dates'!$B$41))</f>
        <v>0</v>
      </c>
      <c r="AC32" s="28">
        <f t="shared" si="51"/>
        <v>0</v>
      </c>
      <c r="AD32" s="190"/>
      <c r="AE32" s="25">
        <f>R32*(1+C1)</f>
        <v>0</v>
      </c>
      <c r="AF32" s="51"/>
      <c r="AG32" s="280"/>
      <c r="AH32" s="281"/>
      <c r="AI32" s="62" t="str">
        <f t="shared" si="52"/>
        <v>1/1/2025</v>
      </c>
      <c r="AJ32" s="62">
        <f t="shared" si="53"/>
        <v>45657</v>
      </c>
      <c r="AK32" s="62">
        <f t="shared" si="54"/>
        <v>0.5</v>
      </c>
      <c r="AL32" s="62">
        <f t="shared" si="55"/>
        <v>0.5</v>
      </c>
      <c r="AM32" s="55">
        <f t="shared" si="56"/>
        <v>0</v>
      </c>
      <c r="AN32" s="52" t="str">
        <f t="shared" si="57"/>
        <v>0 / 0</v>
      </c>
      <c r="AO32" s="14">
        <f>IF(C32="FT",AM32*'1.Salaries Rates Dates'!$B$40,IF(C32="PT",AM32*'1.Salaries Rates Dates'!$B$41))</f>
        <v>0</v>
      </c>
      <c r="AP32" s="28">
        <f t="shared" si="58"/>
        <v>0</v>
      </c>
      <c r="AQ32" s="190"/>
      <c r="AR32" s="25">
        <f>AE32*(1+C1)</f>
        <v>0</v>
      </c>
      <c r="AS32" s="51"/>
      <c r="AT32" s="280"/>
      <c r="AU32" s="281"/>
      <c r="AV32" s="62" t="str">
        <f t="shared" si="59"/>
        <v>1/1/2025</v>
      </c>
      <c r="AW32" s="62">
        <f t="shared" si="60"/>
        <v>45657</v>
      </c>
      <c r="AX32" s="62">
        <f t="shared" si="61"/>
        <v>0.5</v>
      </c>
      <c r="AY32" s="62">
        <f t="shared" si="62"/>
        <v>0.5</v>
      </c>
      <c r="AZ32" s="55">
        <f t="shared" si="63"/>
        <v>0</v>
      </c>
      <c r="BA32" s="52" t="str">
        <f t="shared" si="64"/>
        <v>0 / 0</v>
      </c>
      <c r="BB32" s="14">
        <f>IF(C32="FT",AZ32*'1.Salaries Rates Dates'!$B$40,IF(C32="PT",AZ32*'1.Salaries Rates Dates'!$B$41))</f>
        <v>0</v>
      </c>
      <c r="BC32" s="28">
        <f t="shared" si="65"/>
        <v>0</v>
      </c>
      <c r="BD32" s="190"/>
      <c r="BE32" s="25">
        <f>AR32*(1+C1)</f>
        <v>0</v>
      </c>
      <c r="BF32" s="51"/>
      <c r="BG32" s="280"/>
      <c r="BH32" s="281"/>
      <c r="BI32" s="62" t="str">
        <f t="shared" si="66"/>
        <v>1/1/2025</v>
      </c>
      <c r="BJ32" s="62">
        <f t="shared" si="67"/>
        <v>45657</v>
      </c>
      <c r="BK32" s="62">
        <f t="shared" si="68"/>
        <v>0.5</v>
      </c>
      <c r="BL32" s="62">
        <f t="shared" si="69"/>
        <v>0.5</v>
      </c>
      <c r="BM32" s="55">
        <f t="shared" si="70"/>
        <v>0</v>
      </c>
      <c r="BN32" s="52" t="str">
        <f t="shared" si="71"/>
        <v>0 / 0</v>
      </c>
      <c r="BO32" s="14">
        <f>IF(C32="FT",BM32*'1.Salaries Rates Dates'!$B$40,IF(C32="PT",BM32*'1.Salaries Rates Dates'!$B$41))</f>
        <v>0</v>
      </c>
      <c r="BP32" s="28">
        <f t="shared" si="72"/>
        <v>0</v>
      </c>
      <c r="BQ32" s="190"/>
      <c r="BR32" s="14">
        <f t="shared" si="73"/>
        <v>0</v>
      </c>
      <c r="BS32" s="14">
        <f t="shared" si="74"/>
        <v>0</v>
      </c>
      <c r="BT32" s="14">
        <f t="shared" si="74"/>
        <v>0</v>
      </c>
      <c r="BU32" s="98"/>
    </row>
    <row r="33" spans="1:73" ht="15.75" hidden="1" thickBot="1" x14ac:dyDescent="0.3">
      <c r="A33" s="15">
        <v>3</v>
      </c>
      <c r="B33" s="16">
        <f>'1.Salaries Rates Dates'!C18</f>
        <v>0</v>
      </c>
      <c r="C33" s="30" t="s">
        <v>32</v>
      </c>
      <c r="D33" s="362"/>
      <c r="E33" s="25">
        <f>'1.Salaries Rates Dates'!Z18</f>
        <v>0</v>
      </c>
      <c r="F33" s="51"/>
      <c r="G33" s="280"/>
      <c r="H33" s="281"/>
      <c r="I33" s="62" t="str">
        <f t="shared" si="38"/>
        <v>1/1/2025</v>
      </c>
      <c r="J33" s="63">
        <f t="shared" si="39"/>
        <v>45657</v>
      </c>
      <c r="K33" s="62">
        <f t="shared" si="40"/>
        <v>0.5</v>
      </c>
      <c r="L33" s="62">
        <f t="shared" si="41"/>
        <v>0.5</v>
      </c>
      <c r="M33" s="55">
        <f t="shared" si="42"/>
        <v>0</v>
      </c>
      <c r="N33" s="52" t="str">
        <f t="shared" si="43"/>
        <v>0 / 0</v>
      </c>
      <c r="O33" s="14">
        <f>IF(C33="FT",M33*'1.Salaries Rates Dates'!$B$40,IF(C33="PT",M33*'1.Salaries Rates Dates'!$B$41))</f>
        <v>0</v>
      </c>
      <c r="P33" s="28">
        <f t="shared" si="44"/>
        <v>0</v>
      </c>
      <c r="Q33" s="336"/>
      <c r="R33" s="25">
        <f>E33*(1+C1)</f>
        <v>0</v>
      </c>
      <c r="S33" s="51"/>
      <c r="T33" s="280"/>
      <c r="U33" s="281"/>
      <c r="V33" s="62" t="str">
        <f t="shared" si="45"/>
        <v>1/1/2025</v>
      </c>
      <c r="W33" s="63">
        <f t="shared" si="46"/>
        <v>45657</v>
      </c>
      <c r="X33" s="62">
        <f t="shared" si="47"/>
        <v>0.5</v>
      </c>
      <c r="Y33" s="62">
        <f t="shared" si="48"/>
        <v>0.5</v>
      </c>
      <c r="Z33" s="55">
        <f t="shared" si="49"/>
        <v>0</v>
      </c>
      <c r="AA33" s="52" t="str">
        <f t="shared" si="50"/>
        <v>0 / 0</v>
      </c>
      <c r="AB33" s="14">
        <f>IF(C33="FT",Z33*'1.Salaries Rates Dates'!$B$40,IF(C33="PT",Z33*'1.Salaries Rates Dates'!$B$41))</f>
        <v>0</v>
      </c>
      <c r="AC33" s="28">
        <f t="shared" si="51"/>
        <v>0</v>
      </c>
      <c r="AD33" s="190"/>
      <c r="AE33" s="25">
        <f>R33*(1+C1)</f>
        <v>0</v>
      </c>
      <c r="AF33" s="51"/>
      <c r="AG33" s="280"/>
      <c r="AH33" s="281"/>
      <c r="AI33" s="62" t="str">
        <f t="shared" si="52"/>
        <v>1/1/2025</v>
      </c>
      <c r="AJ33" s="62">
        <f t="shared" si="53"/>
        <v>45657</v>
      </c>
      <c r="AK33" s="62">
        <f t="shared" si="54"/>
        <v>0.5</v>
      </c>
      <c r="AL33" s="62">
        <f t="shared" si="55"/>
        <v>0.5</v>
      </c>
      <c r="AM33" s="55">
        <f t="shared" si="56"/>
        <v>0</v>
      </c>
      <c r="AN33" s="52" t="str">
        <f t="shared" si="57"/>
        <v>0 / 0</v>
      </c>
      <c r="AO33" s="14">
        <f>IF(C33="FT",AM33*'1.Salaries Rates Dates'!$B$40,IF(C33="PT",AM33*'1.Salaries Rates Dates'!$B$41))</f>
        <v>0</v>
      </c>
      <c r="AP33" s="28">
        <f t="shared" si="58"/>
        <v>0</v>
      </c>
      <c r="AQ33" s="190"/>
      <c r="AR33" s="25">
        <f>AE33*(1+C1)</f>
        <v>0</v>
      </c>
      <c r="AS33" s="51"/>
      <c r="AT33" s="280"/>
      <c r="AU33" s="281"/>
      <c r="AV33" s="62" t="str">
        <f t="shared" si="59"/>
        <v>1/1/2025</v>
      </c>
      <c r="AW33" s="62">
        <f t="shared" si="60"/>
        <v>45657</v>
      </c>
      <c r="AX33" s="62">
        <f t="shared" si="61"/>
        <v>0.5</v>
      </c>
      <c r="AY33" s="62">
        <f t="shared" si="62"/>
        <v>0.5</v>
      </c>
      <c r="AZ33" s="55">
        <f t="shared" si="63"/>
        <v>0</v>
      </c>
      <c r="BA33" s="52" t="str">
        <f t="shared" si="64"/>
        <v>0 / 0</v>
      </c>
      <c r="BB33" s="14">
        <f>IF(C33="FT",AZ33*'1.Salaries Rates Dates'!$B$40,IF(C33="PT",AZ33*'1.Salaries Rates Dates'!$B$41))</f>
        <v>0</v>
      </c>
      <c r="BC33" s="28">
        <f t="shared" si="65"/>
        <v>0</v>
      </c>
      <c r="BD33" s="190"/>
      <c r="BE33" s="25">
        <f>AR33*(1+C1)</f>
        <v>0</v>
      </c>
      <c r="BF33" s="51"/>
      <c r="BG33" s="280"/>
      <c r="BH33" s="281"/>
      <c r="BI33" s="62" t="str">
        <f t="shared" si="66"/>
        <v>1/1/2025</v>
      </c>
      <c r="BJ33" s="62">
        <f t="shared" si="67"/>
        <v>45657</v>
      </c>
      <c r="BK33" s="62">
        <f t="shared" si="68"/>
        <v>0.5</v>
      </c>
      <c r="BL33" s="62">
        <f t="shared" si="69"/>
        <v>0.5</v>
      </c>
      <c r="BM33" s="55">
        <f t="shared" si="70"/>
        <v>0</v>
      </c>
      <c r="BN33" s="52" t="str">
        <f t="shared" si="71"/>
        <v>0 / 0</v>
      </c>
      <c r="BO33" s="14">
        <f>IF(C33="FT",BM33*'1.Salaries Rates Dates'!$B$40,IF(C33="PT",BM33*'1.Salaries Rates Dates'!$B$41))</f>
        <v>0</v>
      </c>
      <c r="BP33" s="28">
        <f t="shared" si="72"/>
        <v>0</v>
      </c>
      <c r="BQ33" s="190"/>
      <c r="BR33" s="14">
        <f t="shared" si="73"/>
        <v>0</v>
      </c>
      <c r="BS33" s="14">
        <f t="shared" si="74"/>
        <v>0</v>
      </c>
      <c r="BT33" s="14">
        <f t="shared" si="74"/>
        <v>0</v>
      </c>
      <c r="BU33" s="98"/>
    </row>
    <row r="34" spans="1:73" ht="15.75" hidden="1" thickBot="1" x14ac:dyDescent="0.3">
      <c r="A34" s="15">
        <v>4</v>
      </c>
      <c r="B34" s="16">
        <f>'1.Salaries Rates Dates'!C19</f>
        <v>0</v>
      </c>
      <c r="C34" s="30" t="s">
        <v>32</v>
      </c>
      <c r="D34" s="362"/>
      <c r="E34" s="25">
        <f>'1.Salaries Rates Dates'!Z19</f>
        <v>0</v>
      </c>
      <c r="F34" s="51"/>
      <c r="G34" s="280"/>
      <c r="H34" s="281"/>
      <c r="I34" s="62" t="str">
        <f t="shared" si="38"/>
        <v>1/1/2025</v>
      </c>
      <c r="J34" s="63">
        <f t="shared" si="39"/>
        <v>45657</v>
      </c>
      <c r="K34" s="62">
        <f t="shared" si="40"/>
        <v>0.5</v>
      </c>
      <c r="L34" s="62">
        <f t="shared" si="41"/>
        <v>0.5</v>
      </c>
      <c r="M34" s="55">
        <f t="shared" si="42"/>
        <v>0</v>
      </c>
      <c r="N34" s="52" t="str">
        <f t="shared" si="43"/>
        <v>0 / 0</v>
      </c>
      <c r="O34" s="14">
        <f>IF(C34="FT",M34*'1.Salaries Rates Dates'!$B$40,IF(C34="PT",M34*'1.Salaries Rates Dates'!$B$41))</f>
        <v>0</v>
      </c>
      <c r="P34" s="28">
        <f t="shared" si="44"/>
        <v>0</v>
      </c>
      <c r="Q34" s="336"/>
      <c r="R34" s="25">
        <f>E34*(1+C1)</f>
        <v>0</v>
      </c>
      <c r="S34" s="51"/>
      <c r="T34" s="280"/>
      <c r="U34" s="281"/>
      <c r="V34" s="62" t="str">
        <f t="shared" si="45"/>
        <v>1/1/2025</v>
      </c>
      <c r="W34" s="63">
        <f t="shared" si="46"/>
        <v>45657</v>
      </c>
      <c r="X34" s="62">
        <f t="shared" si="47"/>
        <v>0.5</v>
      </c>
      <c r="Y34" s="62">
        <f t="shared" si="48"/>
        <v>0.5</v>
      </c>
      <c r="Z34" s="55">
        <f t="shared" si="49"/>
        <v>0</v>
      </c>
      <c r="AA34" s="52" t="str">
        <f t="shared" si="50"/>
        <v>0 / 0</v>
      </c>
      <c r="AB34" s="14">
        <f>IF(C34="FT",Z34*'1.Salaries Rates Dates'!$B$40,IF(C34="PT",Z34*'1.Salaries Rates Dates'!$B$41))</f>
        <v>0</v>
      </c>
      <c r="AC34" s="28">
        <f t="shared" si="51"/>
        <v>0</v>
      </c>
      <c r="AD34" s="190"/>
      <c r="AE34" s="25">
        <f>R34*(1+C1)</f>
        <v>0</v>
      </c>
      <c r="AF34" s="51"/>
      <c r="AG34" s="280"/>
      <c r="AH34" s="281"/>
      <c r="AI34" s="62" t="str">
        <f t="shared" si="52"/>
        <v>1/1/2025</v>
      </c>
      <c r="AJ34" s="62">
        <f t="shared" si="53"/>
        <v>45657</v>
      </c>
      <c r="AK34" s="62">
        <f t="shared" si="54"/>
        <v>0.5</v>
      </c>
      <c r="AL34" s="62">
        <f t="shared" si="55"/>
        <v>0.5</v>
      </c>
      <c r="AM34" s="55">
        <f t="shared" si="56"/>
        <v>0</v>
      </c>
      <c r="AN34" s="52" t="str">
        <f t="shared" si="57"/>
        <v>0 / 0</v>
      </c>
      <c r="AO34" s="14">
        <f>IF(C34="FT",AM34*'1.Salaries Rates Dates'!$B$40,IF(C34="PT",AM34*'1.Salaries Rates Dates'!$B$41))</f>
        <v>0</v>
      </c>
      <c r="AP34" s="28">
        <f t="shared" si="58"/>
        <v>0</v>
      </c>
      <c r="AQ34" s="190"/>
      <c r="AR34" s="25">
        <f>AE34*(1+C1)</f>
        <v>0</v>
      </c>
      <c r="AS34" s="51"/>
      <c r="AT34" s="280"/>
      <c r="AU34" s="281"/>
      <c r="AV34" s="62" t="str">
        <f t="shared" si="59"/>
        <v>1/1/2025</v>
      </c>
      <c r="AW34" s="62">
        <f t="shared" si="60"/>
        <v>45657</v>
      </c>
      <c r="AX34" s="62">
        <f t="shared" si="61"/>
        <v>0.5</v>
      </c>
      <c r="AY34" s="62">
        <f t="shared" si="62"/>
        <v>0.5</v>
      </c>
      <c r="AZ34" s="55">
        <f t="shared" si="63"/>
        <v>0</v>
      </c>
      <c r="BA34" s="52" t="str">
        <f t="shared" si="64"/>
        <v>0 / 0</v>
      </c>
      <c r="BB34" s="14">
        <f>IF(C34="FT",AZ34*'1.Salaries Rates Dates'!$B$40,IF(C34="PT",AZ34*'1.Salaries Rates Dates'!$B$41))</f>
        <v>0</v>
      </c>
      <c r="BC34" s="28">
        <f t="shared" si="65"/>
        <v>0</v>
      </c>
      <c r="BD34" s="190"/>
      <c r="BE34" s="25">
        <f>AR34*(1+C1)</f>
        <v>0</v>
      </c>
      <c r="BF34" s="51"/>
      <c r="BG34" s="280"/>
      <c r="BH34" s="281"/>
      <c r="BI34" s="62" t="str">
        <f t="shared" si="66"/>
        <v>1/1/2025</v>
      </c>
      <c r="BJ34" s="62">
        <f t="shared" si="67"/>
        <v>45657</v>
      </c>
      <c r="BK34" s="62">
        <f t="shared" si="68"/>
        <v>0.5</v>
      </c>
      <c r="BL34" s="62">
        <f t="shared" si="69"/>
        <v>0.5</v>
      </c>
      <c r="BM34" s="55">
        <f t="shared" si="70"/>
        <v>0</v>
      </c>
      <c r="BN34" s="52" t="str">
        <f t="shared" si="71"/>
        <v>0 / 0</v>
      </c>
      <c r="BO34" s="14">
        <f>IF(C34="FT",BM34*'1.Salaries Rates Dates'!$B$40,IF(C34="PT",BM34*'1.Salaries Rates Dates'!$B$41))</f>
        <v>0</v>
      </c>
      <c r="BP34" s="28">
        <f t="shared" si="72"/>
        <v>0</v>
      </c>
      <c r="BQ34" s="190"/>
      <c r="BR34" s="14">
        <f t="shared" si="73"/>
        <v>0</v>
      </c>
      <c r="BS34" s="14">
        <f t="shared" si="74"/>
        <v>0</v>
      </c>
      <c r="BT34" s="14">
        <f t="shared" si="74"/>
        <v>0</v>
      </c>
      <c r="BU34" s="98"/>
    </row>
    <row r="35" spans="1:73" ht="15.75" hidden="1" thickBot="1" x14ac:dyDescent="0.3">
      <c r="A35" s="15">
        <v>5</v>
      </c>
      <c r="B35" s="16">
        <f>'1.Salaries Rates Dates'!C20</f>
        <v>0</v>
      </c>
      <c r="C35" s="30" t="s">
        <v>32</v>
      </c>
      <c r="D35" s="362"/>
      <c r="E35" s="25">
        <f>'1.Salaries Rates Dates'!Z20</f>
        <v>0</v>
      </c>
      <c r="F35" s="51"/>
      <c r="G35" s="280"/>
      <c r="H35" s="281"/>
      <c r="I35" s="62" t="str">
        <f t="shared" si="38"/>
        <v>1/1/2025</v>
      </c>
      <c r="J35" s="63">
        <f t="shared" si="39"/>
        <v>45657</v>
      </c>
      <c r="K35" s="62">
        <f t="shared" si="40"/>
        <v>0.5</v>
      </c>
      <c r="L35" s="62">
        <f t="shared" si="41"/>
        <v>0.5</v>
      </c>
      <c r="M35" s="55">
        <f t="shared" si="42"/>
        <v>0</v>
      </c>
      <c r="N35" s="52" t="str">
        <f t="shared" si="43"/>
        <v>0 / 0</v>
      </c>
      <c r="O35" s="14">
        <f>IF(C35="FT",M35*'1.Salaries Rates Dates'!$B$40,IF(C35="PT",M35*'1.Salaries Rates Dates'!$B$41))</f>
        <v>0</v>
      </c>
      <c r="P35" s="28">
        <f t="shared" si="44"/>
        <v>0</v>
      </c>
      <c r="Q35" s="336"/>
      <c r="R35" s="25">
        <f>E35*(1+C1)</f>
        <v>0</v>
      </c>
      <c r="S35" s="51"/>
      <c r="T35" s="280"/>
      <c r="U35" s="281"/>
      <c r="V35" s="62" t="str">
        <f t="shared" si="45"/>
        <v>1/1/2025</v>
      </c>
      <c r="W35" s="63">
        <f t="shared" si="46"/>
        <v>45657</v>
      </c>
      <c r="X35" s="62">
        <f t="shared" si="47"/>
        <v>0.5</v>
      </c>
      <c r="Y35" s="62">
        <f t="shared" si="48"/>
        <v>0.5</v>
      </c>
      <c r="Z35" s="55">
        <f t="shared" si="49"/>
        <v>0</v>
      </c>
      <c r="AA35" s="52" t="str">
        <f t="shared" si="50"/>
        <v>0 / 0</v>
      </c>
      <c r="AB35" s="14">
        <f>IF(C35="FT",Z35*'1.Salaries Rates Dates'!$B$40,IF(C35="PT",Z35*'1.Salaries Rates Dates'!$B$41))</f>
        <v>0</v>
      </c>
      <c r="AC35" s="28">
        <f t="shared" si="51"/>
        <v>0</v>
      </c>
      <c r="AD35" s="190"/>
      <c r="AE35" s="25">
        <f>R35*(1+C1)</f>
        <v>0</v>
      </c>
      <c r="AF35" s="51"/>
      <c r="AG35" s="280"/>
      <c r="AH35" s="281"/>
      <c r="AI35" s="62" t="str">
        <f t="shared" si="52"/>
        <v>1/1/2025</v>
      </c>
      <c r="AJ35" s="62">
        <f t="shared" si="53"/>
        <v>45657</v>
      </c>
      <c r="AK35" s="62">
        <f t="shared" si="54"/>
        <v>0.5</v>
      </c>
      <c r="AL35" s="62">
        <f t="shared" si="55"/>
        <v>0.5</v>
      </c>
      <c r="AM35" s="55">
        <f t="shared" si="56"/>
        <v>0</v>
      </c>
      <c r="AN35" s="52" t="str">
        <f t="shared" si="57"/>
        <v>0 / 0</v>
      </c>
      <c r="AO35" s="14">
        <f>IF(C35="FT",AM35*'1.Salaries Rates Dates'!$B$40,IF(C35="PT",AM35*'1.Salaries Rates Dates'!$B$41))</f>
        <v>0</v>
      </c>
      <c r="AP35" s="28">
        <f t="shared" si="58"/>
        <v>0</v>
      </c>
      <c r="AQ35" s="190"/>
      <c r="AR35" s="25">
        <f>AE35*(1+C1)</f>
        <v>0</v>
      </c>
      <c r="AS35" s="51"/>
      <c r="AT35" s="280"/>
      <c r="AU35" s="281"/>
      <c r="AV35" s="62" t="str">
        <f t="shared" si="59"/>
        <v>1/1/2025</v>
      </c>
      <c r="AW35" s="62">
        <f t="shared" si="60"/>
        <v>45657</v>
      </c>
      <c r="AX35" s="62">
        <f t="shared" si="61"/>
        <v>0.5</v>
      </c>
      <c r="AY35" s="62">
        <f t="shared" si="62"/>
        <v>0.5</v>
      </c>
      <c r="AZ35" s="55">
        <f t="shared" si="63"/>
        <v>0</v>
      </c>
      <c r="BA35" s="52" t="str">
        <f t="shared" si="64"/>
        <v>0 / 0</v>
      </c>
      <c r="BB35" s="14">
        <f>IF(C35="FT",AZ35*'1.Salaries Rates Dates'!$B$40,IF(C35="PT",AZ35*'1.Salaries Rates Dates'!$B$41))</f>
        <v>0</v>
      </c>
      <c r="BC35" s="28">
        <f t="shared" si="65"/>
        <v>0</v>
      </c>
      <c r="BD35" s="190"/>
      <c r="BE35" s="25">
        <f>AR35*(1+C1)</f>
        <v>0</v>
      </c>
      <c r="BF35" s="51"/>
      <c r="BG35" s="282"/>
      <c r="BH35" s="283"/>
      <c r="BI35" s="62" t="str">
        <f t="shared" si="66"/>
        <v>1/1/2025</v>
      </c>
      <c r="BJ35" s="62">
        <f t="shared" si="67"/>
        <v>45657</v>
      </c>
      <c r="BK35" s="62">
        <f t="shared" si="68"/>
        <v>0.5</v>
      </c>
      <c r="BL35" s="62">
        <f t="shared" si="69"/>
        <v>0.5</v>
      </c>
      <c r="BM35" s="55">
        <f t="shared" si="70"/>
        <v>0</v>
      </c>
      <c r="BN35" s="52" t="str">
        <f t="shared" si="71"/>
        <v>0 / 0</v>
      </c>
      <c r="BO35" s="14">
        <f>IF(C35="FT",BM35*'1.Salaries Rates Dates'!$B$40,IF(C35="PT",BM35*'1.Salaries Rates Dates'!$B$41))</f>
        <v>0</v>
      </c>
      <c r="BP35" s="28">
        <f t="shared" si="72"/>
        <v>0</v>
      </c>
      <c r="BQ35" s="190"/>
      <c r="BR35" s="14">
        <f t="shared" si="73"/>
        <v>0</v>
      </c>
      <c r="BS35" s="14">
        <f t="shared" si="74"/>
        <v>0</v>
      </c>
      <c r="BT35" s="14">
        <f t="shared" si="74"/>
        <v>0</v>
      </c>
      <c r="BU35" s="98"/>
    </row>
    <row r="36" spans="1:73" ht="15.75" hidden="1" thickBot="1" x14ac:dyDescent="0.3">
      <c r="A36" s="15">
        <v>6</v>
      </c>
      <c r="B36" s="16"/>
      <c r="C36" s="30" t="s">
        <v>32</v>
      </c>
      <c r="D36" s="362"/>
      <c r="E36" s="25">
        <f>'1.Salaries Rates Dates'!Z21</f>
        <v>0</v>
      </c>
      <c r="F36" s="51"/>
      <c r="G36" s="280"/>
      <c r="H36" s="281"/>
      <c r="I36" s="62" t="str">
        <f t="shared" si="38"/>
        <v>1/1/2025</v>
      </c>
      <c r="J36" s="63">
        <f t="shared" si="39"/>
        <v>45657</v>
      </c>
      <c r="K36" s="62">
        <f t="shared" si="40"/>
        <v>0.5</v>
      </c>
      <c r="L36" s="62">
        <f t="shared" si="41"/>
        <v>0.5</v>
      </c>
      <c r="M36" s="55">
        <f t="shared" si="42"/>
        <v>0</v>
      </c>
      <c r="N36" s="52" t="str">
        <f t="shared" si="43"/>
        <v>0 / 0</v>
      </c>
      <c r="O36" s="14">
        <f>IF(C36="FT",M36*'1.Salaries Rates Dates'!$B$40,IF(C36="PT",M36*'1.Salaries Rates Dates'!$B$41))</f>
        <v>0</v>
      </c>
      <c r="P36" s="28">
        <f t="shared" si="44"/>
        <v>0</v>
      </c>
      <c r="Q36" s="336"/>
      <c r="R36" s="25">
        <f>E36*(1+C1)</f>
        <v>0</v>
      </c>
      <c r="S36" s="51"/>
      <c r="T36" s="280"/>
      <c r="U36" s="281"/>
      <c r="V36" s="62" t="str">
        <f t="shared" si="45"/>
        <v>1/1/2025</v>
      </c>
      <c r="W36" s="63">
        <f t="shared" si="46"/>
        <v>45657</v>
      </c>
      <c r="X36" s="62">
        <f t="shared" si="47"/>
        <v>0.5</v>
      </c>
      <c r="Y36" s="62">
        <f t="shared" si="48"/>
        <v>0.5</v>
      </c>
      <c r="Z36" s="55">
        <f t="shared" si="49"/>
        <v>0</v>
      </c>
      <c r="AA36" s="52" t="str">
        <f t="shared" si="50"/>
        <v>0 / 0</v>
      </c>
      <c r="AB36" s="14">
        <f>IF(C36="FT",Z36*'1.Salaries Rates Dates'!$B$40,IF(C36="PT",Z36*'1.Salaries Rates Dates'!$B$41))</f>
        <v>0</v>
      </c>
      <c r="AC36" s="28">
        <f t="shared" si="51"/>
        <v>0</v>
      </c>
      <c r="AD36" s="190"/>
      <c r="AE36" s="25">
        <f>R36*(1+C1)</f>
        <v>0</v>
      </c>
      <c r="AF36" s="51"/>
      <c r="AG36" s="280"/>
      <c r="AH36" s="281"/>
      <c r="AI36" s="62" t="str">
        <f t="shared" si="52"/>
        <v>1/1/2025</v>
      </c>
      <c r="AJ36" s="62">
        <f t="shared" si="53"/>
        <v>45657</v>
      </c>
      <c r="AK36" s="62">
        <f t="shared" si="54"/>
        <v>0.5</v>
      </c>
      <c r="AL36" s="62">
        <f t="shared" si="55"/>
        <v>0.5</v>
      </c>
      <c r="AM36" s="55">
        <f t="shared" si="56"/>
        <v>0</v>
      </c>
      <c r="AN36" s="52" t="str">
        <f t="shared" si="57"/>
        <v>0 / 0</v>
      </c>
      <c r="AO36" s="14">
        <f>IF(C36="FT",AM36*'1.Salaries Rates Dates'!$B$40,IF(C36="PT",AM36*'1.Salaries Rates Dates'!$B$41))</f>
        <v>0</v>
      </c>
      <c r="AP36" s="28">
        <f t="shared" si="58"/>
        <v>0</v>
      </c>
      <c r="AQ36" s="190"/>
      <c r="AR36" s="25">
        <f>AE36*(1+C1)</f>
        <v>0</v>
      </c>
      <c r="AS36" s="51"/>
      <c r="AT36" s="280"/>
      <c r="AU36" s="281"/>
      <c r="AV36" s="62" t="str">
        <f t="shared" si="59"/>
        <v>1/1/2025</v>
      </c>
      <c r="AW36" s="62">
        <f t="shared" si="60"/>
        <v>45657</v>
      </c>
      <c r="AX36" s="62">
        <f t="shared" si="61"/>
        <v>0.5</v>
      </c>
      <c r="AY36" s="62">
        <f t="shared" si="62"/>
        <v>0.5</v>
      </c>
      <c r="AZ36" s="55">
        <f t="shared" si="63"/>
        <v>0</v>
      </c>
      <c r="BA36" s="52" t="str">
        <f t="shared" si="64"/>
        <v>0 / 0</v>
      </c>
      <c r="BB36" s="14">
        <f>IF(C36="FT",AZ36*'1.Salaries Rates Dates'!$B$40,IF(C36="PT",AZ36*'1.Salaries Rates Dates'!$B$41))</f>
        <v>0</v>
      </c>
      <c r="BC36" s="28">
        <f t="shared" si="65"/>
        <v>0</v>
      </c>
      <c r="BD36" s="190"/>
      <c r="BE36" s="25">
        <f>AR36*(1+C1)</f>
        <v>0</v>
      </c>
      <c r="BF36" s="51"/>
      <c r="BG36" s="278"/>
      <c r="BH36" s="279"/>
      <c r="BI36" s="62" t="str">
        <f t="shared" si="66"/>
        <v>1/1/2025</v>
      </c>
      <c r="BJ36" s="62">
        <f t="shared" si="67"/>
        <v>45657</v>
      </c>
      <c r="BK36" s="62">
        <f t="shared" si="68"/>
        <v>0.5</v>
      </c>
      <c r="BL36" s="62">
        <f t="shared" si="69"/>
        <v>0.5</v>
      </c>
      <c r="BM36" s="55">
        <f t="shared" si="70"/>
        <v>0</v>
      </c>
      <c r="BN36" s="52" t="str">
        <f t="shared" si="71"/>
        <v>0 / 0</v>
      </c>
      <c r="BO36" s="14">
        <f>IF(C36="FT",BM36*'1.Salaries Rates Dates'!$B$40,IF(C36="PT",BM36*'1.Salaries Rates Dates'!$B$41))</f>
        <v>0</v>
      </c>
      <c r="BP36" s="28">
        <f t="shared" si="72"/>
        <v>0</v>
      </c>
      <c r="BQ36" s="190"/>
      <c r="BR36" s="14">
        <f t="shared" si="73"/>
        <v>0</v>
      </c>
      <c r="BS36" s="14">
        <f t="shared" si="74"/>
        <v>0</v>
      </c>
      <c r="BT36" s="14">
        <f t="shared" si="74"/>
        <v>0</v>
      </c>
      <c r="BU36" s="98"/>
    </row>
    <row r="37" spans="1:73" ht="15.75" hidden="1" thickBot="1" x14ac:dyDescent="0.3">
      <c r="A37" s="15">
        <v>7</v>
      </c>
      <c r="B37" s="16"/>
      <c r="C37" s="30" t="s">
        <v>32</v>
      </c>
      <c r="D37" s="362"/>
      <c r="E37" s="25">
        <f>'1.Salaries Rates Dates'!Z22</f>
        <v>0</v>
      </c>
      <c r="F37" s="51"/>
      <c r="G37" s="280"/>
      <c r="H37" s="281"/>
      <c r="I37" s="62" t="str">
        <f t="shared" si="38"/>
        <v>1/1/2025</v>
      </c>
      <c r="J37" s="63">
        <f t="shared" si="39"/>
        <v>45657</v>
      </c>
      <c r="K37" s="62">
        <f t="shared" si="40"/>
        <v>0.5</v>
      </c>
      <c r="L37" s="62">
        <f t="shared" si="41"/>
        <v>0.5</v>
      </c>
      <c r="M37" s="55">
        <f t="shared" si="42"/>
        <v>0</v>
      </c>
      <c r="N37" s="52" t="str">
        <f t="shared" si="43"/>
        <v>0 / 0</v>
      </c>
      <c r="O37" s="14">
        <f>IF(C37="FT",M37*'1.Salaries Rates Dates'!$B$40,IF(C37="PT",M37*'1.Salaries Rates Dates'!$B$41))</f>
        <v>0</v>
      </c>
      <c r="P37" s="28">
        <f t="shared" si="44"/>
        <v>0</v>
      </c>
      <c r="Q37" s="336"/>
      <c r="R37" s="25">
        <f>E37*(1+C1)</f>
        <v>0</v>
      </c>
      <c r="S37" s="51"/>
      <c r="T37" s="280"/>
      <c r="U37" s="281"/>
      <c r="V37" s="62" t="str">
        <f t="shared" si="45"/>
        <v>1/1/2025</v>
      </c>
      <c r="W37" s="63">
        <f t="shared" si="46"/>
        <v>45657</v>
      </c>
      <c r="X37" s="62">
        <f t="shared" si="47"/>
        <v>0.5</v>
      </c>
      <c r="Y37" s="62">
        <f t="shared" si="48"/>
        <v>0.5</v>
      </c>
      <c r="Z37" s="55">
        <f t="shared" si="49"/>
        <v>0</v>
      </c>
      <c r="AA37" s="52" t="str">
        <f t="shared" si="50"/>
        <v>0 / 0</v>
      </c>
      <c r="AB37" s="14">
        <f>IF(C37="FT",Z37*'1.Salaries Rates Dates'!$B$40,IF(C37="PT",Z37*'1.Salaries Rates Dates'!$B$41))</f>
        <v>0</v>
      </c>
      <c r="AC37" s="28">
        <f t="shared" si="51"/>
        <v>0</v>
      </c>
      <c r="AD37" s="190"/>
      <c r="AE37" s="25">
        <f>R37*(1+C1)</f>
        <v>0</v>
      </c>
      <c r="AF37" s="51"/>
      <c r="AG37" s="280"/>
      <c r="AH37" s="281"/>
      <c r="AI37" s="62" t="str">
        <f t="shared" si="52"/>
        <v>1/1/2025</v>
      </c>
      <c r="AJ37" s="62">
        <f t="shared" si="53"/>
        <v>45657</v>
      </c>
      <c r="AK37" s="62">
        <f t="shared" si="54"/>
        <v>0.5</v>
      </c>
      <c r="AL37" s="62">
        <f t="shared" si="55"/>
        <v>0.5</v>
      </c>
      <c r="AM37" s="55">
        <f t="shared" si="56"/>
        <v>0</v>
      </c>
      <c r="AN37" s="52" t="str">
        <f t="shared" si="57"/>
        <v>0 / 0</v>
      </c>
      <c r="AO37" s="14">
        <f>IF(C37="FT",AM37*'1.Salaries Rates Dates'!$B$40,IF(C37="PT",AM37*'1.Salaries Rates Dates'!$B$41))</f>
        <v>0</v>
      </c>
      <c r="AP37" s="28">
        <f t="shared" si="58"/>
        <v>0</v>
      </c>
      <c r="AQ37" s="190"/>
      <c r="AR37" s="25">
        <f>AE37*(1+C1)</f>
        <v>0</v>
      </c>
      <c r="AS37" s="51"/>
      <c r="AT37" s="280"/>
      <c r="AU37" s="281"/>
      <c r="AV37" s="62" t="str">
        <f t="shared" si="59"/>
        <v>1/1/2025</v>
      </c>
      <c r="AW37" s="62">
        <f t="shared" si="60"/>
        <v>45657</v>
      </c>
      <c r="AX37" s="62">
        <f t="shared" si="61"/>
        <v>0.5</v>
      </c>
      <c r="AY37" s="62">
        <f t="shared" si="62"/>
        <v>0.5</v>
      </c>
      <c r="AZ37" s="55">
        <f t="shared" si="63"/>
        <v>0</v>
      </c>
      <c r="BA37" s="52" t="str">
        <f t="shared" si="64"/>
        <v>0 / 0</v>
      </c>
      <c r="BB37" s="14">
        <f>IF(C37="FT",AZ37*'1.Salaries Rates Dates'!$B$40,IF(C37="PT",AZ37*'1.Salaries Rates Dates'!$B$41))</f>
        <v>0</v>
      </c>
      <c r="BC37" s="28">
        <f t="shared" si="65"/>
        <v>0</v>
      </c>
      <c r="BD37" s="190"/>
      <c r="BE37" s="25">
        <f>AR37*(1+C1)</f>
        <v>0</v>
      </c>
      <c r="BF37" s="51"/>
      <c r="BG37" s="280"/>
      <c r="BH37" s="281"/>
      <c r="BI37" s="62" t="str">
        <f t="shared" si="66"/>
        <v>1/1/2025</v>
      </c>
      <c r="BJ37" s="62">
        <f t="shared" si="67"/>
        <v>45657</v>
      </c>
      <c r="BK37" s="62">
        <f t="shared" si="68"/>
        <v>0.5</v>
      </c>
      <c r="BL37" s="62">
        <f t="shared" si="69"/>
        <v>0.5</v>
      </c>
      <c r="BM37" s="55">
        <f t="shared" si="70"/>
        <v>0</v>
      </c>
      <c r="BN37" s="52" t="str">
        <f t="shared" si="71"/>
        <v>0 / 0</v>
      </c>
      <c r="BO37" s="14">
        <f>IF(C37="FT",BM37*'1.Salaries Rates Dates'!$B$40,IF(C37="PT",BM37*'1.Salaries Rates Dates'!$B$41))</f>
        <v>0</v>
      </c>
      <c r="BP37" s="28">
        <f t="shared" si="72"/>
        <v>0</v>
      </c>
      <c r="BQ37" s="190"/>
      <c r="BR37" s="14">
        <f t="shared" si="73"/>
        <v>0</v>
      </c>
      <c r="BS37" s="14">
        <f t="shared" si="74"/>
        <v>0</v>
      </c>
      <c r="BT37" s="14">
        <f t="shared" si="74"/>
        <v>0</v>
      </c>
      <c r="BU37" s="98"/>
    </row>
    <row r="38" spans="1:73" ht="15.75" hidden="1" thickBot="1" x14ac:dyDescent="0.3">
      <c r="A38" s="15">
        <v>8</v>
      </c>
      <c r="B38" s="16"/>
      <c r="C38" s="30" t="s">
        <v>32</v>
      </c>
      <c r="D38" s="362"/>
      <c r="E38" s="25">
        <f>'1.Salaries Rates Dates'!Z23</f>
        <v>0</v>
      </c>
      <c r="F38" s="51"/>
      <c r="G38" s="280"/>
      <c r="H38" s="281"/>
      <c r="I38" s="62" t="str">
        <f t="shared" si="38"/>
        <v>1/1/2025</v>
      </c>
      <c r="J38" s="63">
        <f t="shared" si="39"/>
        <v>45657</v>
      </c>
      <c r="K38" s="62">
        <f t="shared" si="40"/>
        <v>0.5</v>
      </c>
      <c r="L38" s="62">
        <f t="shared" si="41"/>
        <v>0.5</v>
      </c>
      <c r="M38" s="55">
        <f t="shared" si="42"/>
        <v>0</v>
      </c>
      <c r="N38" s="52" t="str">
        <f t="shared" si="43"/>
        <v>0 / 0</v>
      </c>
      <c r="O38" s="14">
        <f>IF(C38="FT",M38*'1.Salaries Rates Dates'!$B$40,IF(C38="PT",M38*'1.Salaries Rates Dates'!$B$41))</f>
        <v>0</v>
      </c>
      <c r="P38" s="28">
        <f t="shared" si="44"/>
        <v>0</v>
      </c>
      <c r="Q38" s="336"/>
      <c r="R38" s="25">
        <f>E38*(1+C1)</f>
        <v>0</v>
      </c>
      <c r="S38" s="51"/>
      <c r="T38" s="280"/>
      <c r="U38" s="281"/>
      <c r="V38" s="62" t="str">
        <f t="shared" si="45"/>
        <v>1/1/2025</v>
      </c>
      <c r="W38" s="63">
        <f t="shared" si="46"/>
        <v>45657</v>
      </c>
      <c r="X38" s="62">
        <f t="shared" si="47"/>
        <v>0.5</v>
      </c>
      <c r="Y38" s="62">
        <f t="shared" si="48"/>
        <v>0.5</v>
      </c>
      <c r="Z38" s="55">
        <f t="shared" si="49"/>
        <v>0</v>
      </c>
      <c r="AA38" s="52" t="str">
        <f t="shared" si="50"/>
        <v>0 / 0</v>
      </c>
      <c r="AB38" s="14">
        <f>IF(C38="FT",Z38*'1.Salaries Rates Dates'!$B$40,IF(C38="PT",Z38*'1.Salaries Rates Dates'!$B$41))</f>
        <v>0</v>
      </c>
      <c r="AC38" s="28">
        <f t="shared" si="51"/>
        <v>0</v>
      </c>
      <c r="AD38" s="190"/>
      <c r="AE38" s="25">
        <f>R38*(1+C1)</f>
        <v>0</v>
      </c>
      <c r="AF38" s="51"/>
      <c r="AG38" s="280"/>
      <c r="AH38" s="281"/>
      <c r="AI38" s="62" t="str">
        <f t="shared" si="52"/>
        <v>1/1/2025</v>
      </c>
      <c r="AJ38" s="62">
        <f t="shared" si="53"/>
        <v>45657</v>
      </c>
      <c r="AK38" s="62">
        <f t="shared" si="54"/>
        <v>0.5</v>
      </c>
      <c r="AL38" s="62">
        <f t="shared" si="55"/>
        <v>0.5</v>
      </c>
      <c r="AM38" s="55">
        <f t="shared" si="56"/>
        <v>0</v>
      </c>
      <c r="AN38" s="52" t="str">
        <f t="shared" si="57"/>
        <v>0 / 0</v>
      </c>
      <c r="AO38" s="14">
        <f>IF(C38="FT",AM38*'1.Salaries Rates Dates'!$B$40,IF(C38="PT",AM38*'1.Salaries Rates Dates'!$B$41))</f>
        <v>0</v>
      </c>
      <c r="AP38" s="28">
        <f t="shared" si="58"/>
        <v>0</v>
      </c>
      <c r="AQ38" s="190"/>
      <c r="AR38" s="25">
        <f>AE38*(1+C1)</f>
        <v>0</v>
      </c>
      <c r="AS38" s="51"/>
      <c r="AT38" s="280"/>
      <c r="AU38" s="281"/>
      <c r="AV38" s="62" t="str">
        <f t="shared" si="59"/>
        <v>1/1/2025</v>
      </c>
      <c r="AW38" s="62">
        <f t="shared" si="60"/>
        <v>45657</v>
      </c>
      <c r="AX38" s="62">
        <f t="shared" si="61"/>
        <v>0.5</v>
      </c>
      <c r="AY38" s="62">
        <f t="shared" si="62"/>
        <v>0.5</v>
      </c>
      <c r="AZ38" s="55">
        <f t="shared" si="63"/>
        <v>0</v>
      </c>
      <c r="BA38" s="52" t="str">
        <f t="shared" si="64"/>
        <v>0 / 0</v>
      </c>
      <c r="BB38" s="14">
        <f>IF(C38="FT",AZ38*'1.Salaries Rates Dates'!$B$40,IF(C38="PT",AZ38*'1.Salaries Rates Dates'!$B$41))</f>
        <v>0</v>
      </c>
      <c r="BC38" s="28">
        <f t="shared" si="65"/>
        <v>0</v>
      </c>
      <c r="BD38" s="190"/>
      <c r="BE38" s="25">
        <f>AR38*(1+C1)</f>
        <v>0</v>
      </c>
      <c r="BF38" s="51"/>
      <c r="BG38" s="280"/>
      <c r="BH38" s="281"/>
      <c r="BI38" s="62" t="str">
        <f t="shared" si="66"/>
        <v>1/1/2025</v>
      </c>
      <c r="BJ38" s="62">
        <f t="shared" si="67"/>
        <v>45657</v>
      </c>
      <c r="BK38" s="62">
        <f t="shared" si="68"/>
        <v>0.5</v>
      </c>
      <c r="BL38" s="62">
        <f t="shared" si="69"/>
        <v>0.5</v>
      </c>
      <c r="BM38" s="55">
        <f t="shared" si="70"/>
        <v>0</v>
      </c>
      <c r="BN38" s="52" t="str">
        <f t="shared" si="71"/>
        <v>0 / 0</v>
      </c>
      <c r="BO38" s="14">
        <f>IF(C38="FT",BM38*'1.Salaries Rates Dates'!$B$40,IF(C38="PT",BM38*'1.Salaries Rates Dates'!$B$41))</f>
        <v>0</v>
      </c>
      <c r="BP38" s="28">
        <f t="shared" si="72"/>
        <v>0</v>
      </c>
      <c r="BQ38" s="190"/>
      <c r="BR38" s="14">
        <f t="shared" si="73"/>
        <v>0</v>
      </c>
      <c r="BS38" s="14">
        <f t="shared" si="74"/>
        <v>0</v>
      </c>
      <c r="BT38" s="14">
        <f t="shared" si="74"/>
        <v>0</v>
      </c>
      <c r="BU38" s="98"/>
    </row>
    <row r="39" spans="1:73" ht="15.75" hidden="1" thickBot="1" x14ac:dyDescent="0.3">
      <c r="A39" s="15">
        <v>9</v>
      </c>
      <c r="B39" s="16"/>
      <c r="C39" s="30" t="s">
        <v>32</v>
      </c>
      <c r="D39" s="362"/>
      <c r="E39" s="25">
        <f>'1.Salaries Rates Dates'!Z24</f>
        <v>0</v>
      </c>
      <c r="F39" s="51"/>
      <c r="G39" s="280"/>
      <c r="H39" s="281"/>
      <c r="I39" s="62" t="str">
        <f t="shared" si="38"/>
        <v>1/1/2025</v>
      </c>
      <c r="J39" s="63">
        <f t="shared" si="39"/>
        <v>45657</v>
      </c>
      <c r="K39" s="62">
        <f t="shared" si="40"/>
        <v>0.5</v>
      </c>
      <c r="L39" s="62">
        <f t="shared" si="41"/>
        <v>0.5</v>
      </c>
      <c r="M39" s="55">
        <f t="shared" si="42"/>
        <v>0</v>
      </c>
      <c r="N39" s="52" t="str">
        <f t="shared" si="43"/>
        <v>0 / 0</v>
      </c>
      <c r="O39" s="14">
        <f>IF(C39="FT",M39*'1.Salaries Rates Dates'!$B$40,IF(C39="PT",M39*'1.Salaries Rates Dates'!$B$41))</f>
        <v>0</v>
      </c>
      <c r="P39" s="28">
        <f t="shared" si="44"/>
        <v>0</v>
      </c>
      <c r="Q39" s="336"/>
      <c r="R39" s="25">
        <f>E39*(1+C1)</f>
        <v>0</v>
      </c>
      <c r="S39" s="51"/>
      <c r="T39" s="280"/>
      <c r="U39" s="281"/>
      <c r="V39" s="62" t="str">
        <f t="shared" si="45"/>
        <v>1/1/2025</v>
      </c>
      <c r="W39" s="63">
        <f t="shared" si="46"/>
        <v>45657</v>
      </c>
      <c r="X39" s="62">
        <f t="shared" si="47"/>
        <v>0.5</v>
      </c>
      <c r="Y39" s="62">
        <f t="shared" si="48"/>
        <v>0.5</v>
      </c>
      <c r="Z39" s="55">
        <f t="shared" si="49"/>
        <v>0</v>
      </c>
      <c r="AA39" s="52" t="str">
        <f t="shared" si="50"/>
        <v>0 / 0</v>
      </c>
      <c r="AB39" s="14">
        <f>IF(C39="FT",Z39*'1.Salaries Rates Dates'!$B$40,IF(C39="PT",Z39*'1.Salaries Rates Dates'!$B$41))</f>
        <v>0</v>
      </c>
      <c r="AC39" s="28">
        <f t="shared" si="51"/>
        <v>0</v>
      </c>
      <c r="AD39" s="190"/>
      <c r="AE39" s="25">
        <f>R39*(1+C1)</f>
        <v>0</v>
      </c>
      <c r="AF39" s="51"/>
      <c r="AG39" s="280"/>
      <c r="AH39" s="281"/>
      <c r="AI39" s="62" t="str">
        <f t="shared" si="52"/>
        <v>1/1/2025</v>
      </c>
      <c r="AJ39" s="62">
        <f t="shared" si="53"/>
        <v>45657</v>
      </c>
      <c r="AK39" s="62">
        <f t="shared" si="54"/>
        <v>0.5</v>
      </c>
      <c r="AL39" s="62">
        <f t="shared" si="55"/>
        <v>0.5</v>
      </c>
      <c r="AM39" s="55">
        <f t="shared" si="56"/>
        <v>0</v>
      </c>
      <c r="AN39" s="52" t="str">
        <f t="shared" si="57"/>
        <v>0 / 0</v>
      </c>
      <c r="AO39" s="14">
        <f>IF(C39="FT",AM39*'1.Salaries Rates Dates'!$B$40,IF(C39="PT",AM39*'1.Salaries Rates Dates'!$B$41))</f>
        <v>0</v>
      </c>
      <c r="AP39" s="28">
        <f t="shared" si="58"/>
        <v>0</v>
      </c>
      <c r="AQ39" s="190"/>
      <c r="AR39" s="25">
        <f>AE39*(1+C1)</f>
        <v>0</v>
      </c>
      <c r="AS39" s="51"/>
      <c r="AT39" s="280"/>
      <c r="AU39" s="281"/>
      <c r="AV39" s="62" t="str">
        <f t="shared" si="59"/>
        <v>1/1/2025</v>
      </c>
      <c r="AW39" s="62">
        <f t="shared" si="60"/>
        <v>45657</v>
      </c>
      <c r="AX39" s="62">
        <f t="shared" si="61"/>
        <v>0.5</v>
      </c>
      <c r="AY39" s="62">
        <f t="shared" si="62"/>
        <v>0.5</v>
      </c>
      <c r="AZ39" s="55">
        <f t="shared" si="63"/>
        <v>0</v>
      </c>
      <c r="BA39" s="52" t="str">
        <f t="shared" si="64"/>
        <v>0 / 0</v>
      </c>
      <c r="BB39" s="14">
        <f>IF(C39="FT",AZ39*'1.Salaries Rates Dates'!$B$40,IF(C39="PT",AZ39*'1.Salaries Rates Dates'!$B$41))</f>
        <v>0</v>
      </c>
      <c r="BC39" s="28">
        <f t="shared" si="65"/>
        <v>0</v>
      </c>
      <c r="BD39" s="190"/>
      <c r="BE39" s="25">
        <f>AR39*(1+C1)</f>
        <v>0</v>
      </c>
      <c r="BF39" s="51"/>
      <c r="BG39" s="280"/>
      <c r="BH39" s="281"/>
      <c r="BI39" s="62" t="str">
        <f t="shared" si="66"/>
        <v>1/1/2025</v>
      </c>
      <c r="BJ39" s="62">
        <f t="shared" si="67"/>
        <v>45657</v>
      </c>
      <c r="BK39" s="62">
        <f t="shared" si="68"/>
        <v>0.5</v>
      </c>
      <c r="BL39" s="62">
        <f t="shared" si="69"/>
        <v>0.5</v>
      </c>
      <c r="BM39" s="55">
        <f t="shared" si="70"/>
        <v>0</v>
      </c>
      <c r="BN39" s="52" t="str">
        <f t="shared" si="71"/>
        <v>0 / 0</v>
      </c>
      <c r="BO39" s="14">
        <f>IF(C39="FT",BM39*'1.Salaries Rates Dates'!$B$40,IF(C39="PT",BM39*'1.Salaries Rates Dates'!$B$41))</f>
        <v>0</v>
      </c>
      <c r="BP39" s="28">
        <f t="shared" si="72"/>
        <v>0</v>
      </c>
      <c r="BQ39" s="190"/>
      <c r="BR39" s="14">
        <f t="shared" si="73"/>
        <v>0</v>
      </c>
      <c r="BS39" s="14">
        <f t="shared" si="74"/>
        <v>0</v>
      </c>
      <c r="BT39" s="14">
        <f t="shared" si="74"/>
        <v>0</v>
      </c>
      <c r="BU39" s="98"/>
    </row>
    <row r="40" spans="1:73" ht="15.75" hidden="1" thickBot="1" x14ac:dyDescent="0.3">
      <c r="A40" s="15">
        <v>10</v>
      </c>
      <c r="B40" s="16">
        <f>'1.Salaries Rates Dates'!C25</f>
        <v>0</v>
      </c>
      <c r="C40" s="30" t="s">
        <v>32</v>
      </c>
      <c r="D40" s="362"/>
      <c r="E40" s="25">
        <f>'1.Salaries Rates Dates'!Z25</f>
        <v>0</v>
      </c>
      <c r="F40" s="51"/>
      <c r="G40" s="282"/>
      <c r="H40" s="283"/>
      <c r="I40" s="62" t="str">
        <f t="shared" si="38"/>
        <v>1/1/2025</v>
      </c>
      <c r="J40" s="63">
        <f t="shared" si="39"/>
        <v>45657</v>
      </c>
      <c r="K40" s="62">
        <f t="shared" si="40"/>
        <v>0.5</v>
      </c>
      <c r="L40" s="62">
        <f t="shared" si="41"/>
        <v>0.5</v>
      </c>
      <c r="M40" s="55">
        <f t="shared" si="42"/>
        <v>0</v>
      </c>
      <c r="N40" s="52" t="str">
        <f t="shared" si="43"/>
        <v>0 / 0</v>
      </c>
      <c r="O40" s="14">
        <f>IF(C40="FT",M40*'1.Salaries Rates Dates'!$B$40,IF(C40="PT",M40*'1.Salaries Rates Dates'!$B$41))</f>
        <v>0</v>
      </c>
      <c r="P40" s="28">
        <f t="shared" si="44"/>
        <v>0</v>
      </c>
      <c r="Q40" s="336"/>
      <c r="R40" s="25">
        <f>E40*(1+C1)</f>
        <v>0</v>
      </c>
      <c r="S40" s="51"/>
      <c r="T40" s="282"/>
      <c r="U40" s="283"/>
      <c r="V40" s="62" t="str">
        <f t="shared" si="45"/>
        <v>1/1/2025</v>
      </c>
      <c r="W40" s="63">
        <f t="shared" si="46"/>
        <v>45657</v>
      </c>
      <c r="X40" s="62">
        <f t="shared" si="47"/>
        <v>0.5</v>
      </c>
      <c r="Y40" s="62">
        <f t="shared" si="48"/>
        <v>0.5</v>
      </c>
      <c r="Z40" s="55">
        <f t="shared" si="49"/>
        <v>0</v>
      </c>
      <c r="AA40" s="52" t="str">
        <f t="shared" si="50"/>
        <v>0 / 0</v>
      </c>
      <c r="AB40" s="14">
        <f>IF(C40="FT",Z40*'1.Salaries Rates Dates'!$B$40,IF(C40="PT",Z40*'1.Salaries Rates Dates'!$B$41))</f>
        <v>0</v>
      </c>
      <c r="AC40" s="28">
        <f t="shared" si="51"/>
        <v>0</v>
      </c>
      <c r="AD40" s="190"/>
      <c r="AE40" s="25">
        <f>R40*(1+C1)</f>
        <v>0</v>
      </c>
      <c r="AF40" s="51"/>
      <c r="AG40" s="282"/>
      <c r="AH40" s="283"/>
      <c r="AI40" s="62" t="str">
        <f t="shared" si="52"/>
        <v>1/1/2025</v>
      </c>
      <c r="AJ40" s="62">
        <f t="shared" si="53"/>
        <v>45657</v>
      </c>
      <c r="AK40" s="62">
        <f t="shared" si="54"/>
        <v>0.5</v>
      </c>
      <c r="AL40" s="62">
        <f t="shared" si="55"/>
        <v>0.5</v>
      </c>
      <c r="AM40" s="55">
        <f t="shared" si="56"/>
        <v>0</v>
      </c>
      <c r="AN40" s="52" t="str">
        <f t="shared" si="57"/>
        <v>0 / 0</v>
      </c>
      <c r="AO40" s="14">
        <f>IF(C40="FT",AM40*'1.Salaries Rates Dates'!$B$40,IF(C40="PT",AM40*'1.Salaries Rates Dates'!$B$41))</f>
        <v>0</v>
      </c>
      <c r="AP40" s="28">
        <f t="shared" si="58"/>
        <v>0</v>
      </c>
      <c r="AQ40" s="190"/>
      <c r="AR40" s="25">
        <f>AE40*(1+C1)</f>
        <v>0</v>
      </c>
      <c r="AS40" s="51"/>
      <c r="AT40" s="282"/>
      <c r="AU40" s="283"/>
      <c r="AV40" s="62" t="str">
        <f t="shared" si="59"/>
        <v>1/1/2025</v>
      </c>
      <c r="AW40" s="62">
        <f t="shared" si="60"/>
        <v>45657</v>
      </c>
      <c r="AX40" s="62">
        <f t="shared" si="61"/>
        <v>0.5</v>
      </c>
      <c r="AY40" s="62">
        <f t="shared" si="62"/>
        <v>0.5</v>
      </c>
      <c r="AZ40" s="55">
        <f t="shared" si="63"/>
        <v>0</v>
      </c>
      <c r="BA40" s="52" t="str">
        <f t="shared" si="64"/>
        <v>0 / 0</v>
      </c>
      <c r="BB40" s="14">
        <f>IF(C40="FT",AZ40*'1.Salaries Rates Dates'!$B$40,IF(C40="PT",AZ40*'1.Salaries Rates Dates'!$B$41))</f>
        <v>0</v>
      </c>
      <c r="BC40" s="28">
        <f t="shared" si="65"/>
        <v>0</v>
      </c>
      <c r="BD40" s="190"/>
      <c r="BE40" s="25">
        <f>AR40*(1+C1)</f>
        <v>0</v>
      </c>
      <c r="BF40" s="51"/>
      <c r="BG40" s="282"/>
      <c r="BH40" s="283"/>
      <c r="BI40" s="62" t="str">
        <f t="shared" si="66"/>
        <v>1/1/2025</v>
      </c>
      <c r="BJ40" s="62">
        <f t="shared" si="67"/>
        <v>45657</v>
      </c>
      <c r="BK40" s="62">
        <f t="shared" si="68"/>
        <v>0.5</v>
      </c>
      <c r="BL40" s="62">
        <f t="shared" si="69"/>
        <v>0.5</v>
      </c>
      <c r="BM40" s="55">
        <f t="shared" si="70"/>
        <v>0</v>
      </c>
      <c r="BN40" s="52" t="str">
        <f t="shared" si="71"/>
        <v>0 / 0</v>
      </c>
      <c r="BO40" s="14">
        <f>IF(C40="FT",BM40*'1.Salaries Rates Dates'!$B$40,IF(C40="PT",BM40*'1.Salaries Rates Dates'!$B$41))</f>
        <v>0</v>
      </c>
      <c r="BP40" s="28">
        <f t="shared" si="72"/>
        <v>0</v>
      </c>
      <c r="BQ40" s="190"/>
      <c r="BR40" s="14">
        <f t="shared" si="73"/>
        <v>0</v>
      </c>
      <c r="BS40" s="14">
        <f t="shared" si="74"/>
        <v>0</v>
      </c>
      <c r="BT40" s="14">
        <f t="shared" si="74"/>
        <v>0</v>
      </c>
      <c r="BU40" s="98"/>
    </row>
    <row r="41" spans="1:73" ht="15.75" hidden="1" thickBot="1" x14ac:dyDescent="0.3">
      <c r="A41" s="305" t="s">
        <v>83</v>
      </c>
      <c r="B41" s="306"/>
      <c r="C41" s="307"/>
      <c r="D41" s="362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33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190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190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190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190"/>
      <c r="BR41" s="275"/>
      <c r="BS41" s="276"/>
      <c r="BT41" s="277"/>
      <c r="BU41" s="99"/>
    </row>
    <row r="42" spans="1:73" ht="30.75" hidden="1" customHeight="1" x14ac:dyDescent="0.25">
      <c r="A42" s="19" t="s">
        <v>4</v>
      </c>
      <c r="B42" s="76" t="s">
        <v>34</v>
      </c>
      <c r="C42" s="77" t="s">
        <v>98</v>
      </c>
      <c r="D42" s="362"/>
      <c r="E42" s="26" t="s">
        <v>35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36"/>
      <c r="R42" s="26" t="s">
        <v>35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190"/>
      <c r="AE42" s="26" t="s">
        <v>35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90"/>
      <c r="AR42" s="26" t="s">
        <v>35</v>
      </c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90"/>
      <c r="BE42" s="26" t="s">
        <v>35</v>
      </c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190"/>
      <c r="BR42" s="275"/>
      <c r="BS42" s="276"/>
      <c r="BT42" s="277"/>
      <c r="BU42" s="99"/>
    </row>
    <row r="43" spans="1:73" ht="15.75" hidden="1" thickBot="1" x14ac:dyDescent="0.3">
      <c r="A43" s="15">
        <v>1</v>
      </c>
      <c r="B43" s="31" t="s">
        <v>36</v>
      </c>
      <c r="C43" s="56"/>
      <c r="D43" s="362"/>
      <c r="E43" s="27">
        <v>24000</v>
      </c>
      <c r="F43" s="51"/>
      <c r="G43" s="278"/>
      <c r="H43" s="279"/>
      <c r="I43" s="62" t="str">
        <f>M$9</f>
        <v>1/1/2025</v>
      </c>
      <c r="J43" s="63">
        <f t="shared" ref="J43:J47" si="75">I43-1</f>
        <v>45657</v>
      </c>
      <c r="K43" s="62">
        <f>(IF(J43&lt;F$14,1,(DATEDIF(F$14-DAY(F$14)+1,J43,"m")-1+(1+EOMONTH(F$14,0)-F$14)/DAY(DATE(YEAR(F$14),MONTH(F$14)+1,))+(J43-EOMONTH(J43,-1))/DAY(DATE(YEAR(J43),MONTH(J43)+1,)))/O$9))</f>
        <v>0.5</v>
      </c>
      <c r="L43" s="62">
        <f>(IF(K43=1,0,(DATEDIF(I43-DAY(I43)+1,O$14,"m")-1+(1+EOMONTH(I43,0)-I43)/DAY(DATE(YEAR(I43),MONTH(I43)+1,))+(O$14-EOMONTH(O$14,-1))/DAY(DATE(YEAR(O$14),MONTH(O$14)+1,)))/O$9))</f>
        <v>0.5</v>
      </c>
      <c r="M43" s="55">
        <f>IF(F43&gt;0,((E43*(O$9*F43))*K43/12)+((E43*(O$9*F43))*L43/12*(1+$C$1)),0)</f>
        <v>0</v>
      </c>
      <c r="N43" s="52">
        <f>IF(F43&gt;0,F43*(ROUND(YEARFRAC(F$14,O$14),2)*12),0)</f>
        <v>0</v>
      </c>
      <c r="O43" s="300"/>
      <c r="P43" s="28">
        <f t="shared" si="44"/>
        <v>0</v>
      </c>
      <c r="Q43" s="336"/>
      <c r="R43" s="25">
        <f>E43*(1+C1)</f>
        <v>24720</v>
      </c>
      <c r="S43" s="51"/>
      <c r="T43" s="278"/>
      <c r="U43" s="279"/>
      <c r="V43" s="62" t="str">
        <f>Z$9</f>
        <v>1/1/2025</v>
      </c>
      <c r="W43" s="63">
        <f t="shared" ref="W43:W47" si="76">V43-1</f>
        <v>45657</v>
      </c>
      <c r="X43" s="62">
        <f>(IF(W43&lt;S$14,1,(DATEDIF(S$14-DAY(S$14)+1,W43,"m")-1+(1+EOMONTH(S$14,0)-S$14)/DAY(DATE(YEAR(S$14),MONTH(S$14)+1,))+(W43-EOMONTH(W43,-1))/DAY(DATE(YEAR(W43),MONTH(W43)+1,)))/AB$9))</f>
        <v>0.5</v>
      </c>
      <c r="Y43" s="62">
        <f>(IF(X43=1,0,(DATEDIF(V43-DAY(V43)+1,AB$14,"m")-1+(1+EOMONTH(V43,0)-V43)/DAY(DATE(YEAR(V43),MONTH(V43)+1,))+(AB$14-EOMONTH(AB$14,-1))/DAY(DATE(YEAR(AB$14),MONTH(AB$14)+1,)))/AB$9))</f>
        <v>0.5</v>
      </c>
      <c r="Z43" s="55">
        <f>IF(S43&gt;0,((R43*(AB$9*S43))*X43/12)+((R43*(AB$9*S43))*Y43/12*(1+$C$1)),0)</f>
        <v>0</v>
      </c>
      <c r="AA43" s="52">
        <f>IF(S43&gt;0,S43*(ROUND(YEARFRAC(S$14,AB$14),2)*12),0)</f>
        <v>0</v>
      </c>
      <c r="AB43" s="300"/>
      <c r="AC43" s="28">
        <f t="shared" ref="AC43:AC47" si="77">Z43+AB43</f>
        <v>0</v>
      </c>
      <c r="AD43" s="190"/>
      <c r="AE43" s="25">
        <f>R43*(1+C1)</f>
        <v>25461.600000000002</v>
      </c>
      <c r="AF43" s="51"/>
      <c r="AG43" s="278"/>
      <c r="AH43" s="279"/>
      <c r="AI43" s="62" t="str">
        <f>AM$9</f>
        <v>1/1/2025</v>
      </c>
      <c r="AJ43" s="63">
        <f t="shared" ref="AJ43:AJ47" si="78">AI43-1</f>
        <v>45657</v>
      </c>
      <c r="AK43" s="62">
        <f>(IF(AJ43&lt;AF$14,1,(DATEDIF(AF$14-DAY(AF$14)+1,AJ43,"m")-1+(1+EOMONTH(AF$14,0)-AF$14)/DAY(DATE(YEAR(AF$14),MONTH(AF$14)+1,))+(AJ43-EOMONTH(AJ43,-1))/DAY(DATE(YEAR(AJ43),MONTH(AJ43)+1,)))/AO$9))</f>
        <v>0.5</v>
      </c>
      <c r="AL43" s="62">
        <f>(IF(AK43=1,0,(DATEDIF(AI43-DAY(AI43)+1,AO$14,"m")-1+(1+EOMONTH(AI43,0)-AI43)/DAY(DATE(YEAR(AI43),MONTH(AI43)+1,))+(AO$14-EOMONTH(AO$14,-1))/DAY(DATE(YEAR(AO$14),MONTH(AO$14)+1,)))/AO$9))</f>
        <v>0.5</v>
      </c>
      <c r="AM43" s="55">
        <f>IF(AF43&gt;0,((AE43*(AO$9*AF43))*AK43/12)+((AE43*(AO$9*AF43))*AL43/12*(1+$C$1)),0)</f>
        <v>0</v>
      </c>
      <c r="AN43" s="52">
        <f>IF(AF43&gt;0,AF43*(ROUND(YEARFRAC(AF$14,AO$14),2)*12),0)</f>
        <v>0</v>
      </c>
      <c r="AO43" s="300"/>
      <c r="AP43" s="28">
        <f t="shared" ref="AP43:AP47" si="79">AM43+AO43</f>
        <v>0</v>
      </c>
      <c r="AQ43" s="190"/>
      <c r="AR43" s="25">
        <f>AE43*(1+C1)</f>
        <v>26225.448000000004</v>
      </c>
      <c r="AS43" s="51"/>
      <c r="AT43" s="278"/>
      <c r="AU43" s="279"/>
      <c r="AV43" s="62" t="str">
        <f>AZ$9</f>
        <v>1/1/2025</v>
      </c>
      <c r="AW43" s="63">
        <f t="shared" ref="AW43:AW47" si="80">AV43-1</f>
        <v>45657</v>
      </c>
      <c r="AX43" s="62">
        <f>(IF(AW43&lt;AS$14,1,(DATEDIF(AS$14-DAY(AS$14)+1,AW43,"m")-1+(1+EOMONTH(AS$14,0)-AS$14)/DAY(DATE(YEAR(AS$14),MONTH(AS$14)+1,))+(AW43-EOMONTH(AW43,-1))/DAY(DATE(YEAR(AW43),MONTH(AW43)+1,)))/BB$9))</f>
        <v>0.5</v>
      </c>
      <c r="AY43" s="62">
        <f>(IF(AX43=1,0,(DATEDIF(AV43-DAY(AV43)+1,BB$14,"m")-1+(1+EOMONTH(AV43,0)-AV43)/DAY(DATE(YEAR(AV43),MONTH(AV43)+1,))+(BB$14-EOMONTH(BB$14,-1))/DAY(DATE(YEAR(BB$14),MONTH(BB$14)+1,)))/BB$9))</f>
        <v>0.5</v>
      </c>
      <c r="AZ43" s="55">
        <f>IF(AS43&gt;0,((AR43*(BB$9*AS43))*AX43/12)+((AR43*(BB$9*AS43))*AY43/12*(1+$C$1)),0)</f>
        <v>0</v>
      </c>
      <c r="BA43" s="52"/>
      <c r="BB43" s="300"/>
      <c r="BC43" s="28">
        <f t="shared" ref="BC43:BC47" si="81">AZ43+BB43</f>
        <v>0</v>
      </c>
      <c r="BD43" s="190"/>
      <c r="BE43" s="25">
        <f>AR43*(1+C1)</f>
        <v>27012.211440000006</v>
      </c>
      <c r="BF43" s="51"/>
      <c r="BG43" s="278"/>
      <c r="BH43" s="279"/>
      <c r="BI43" s="62" t="str">
        <f>BM$9</f>
        <v>1/1/2025</v>
      </c>
      <c r="BJ43" s="63">
        <f t="shared" ref="BJ43:BJ47" si="82">BI43-1</f>
        <v>45657</v>
      </c>
      <c r="BK43" s="62">
        <f>(IF(BJ43&lt;BF$14,1,(DATEDIF(BF$14-DAY(BF$14)+1,BJ43,"m")-1+(1+EOMONTH(BF$14,0)-BF$14)/DAY(DATE(YEAR(BF$14),MONTH(BF$14)+1,))+(BJ43-EOMONTH(BJ43,-1))/DAY(DATE(YEAR(BJ43),MONTH(BJ43)+1,)))/BO$9))</f>
        <v>0.5</v>
      </c>
      <c r="BL43" s="62">
        <f>(IF(BK43=1,0,(DATEDIF(BI43-DAY(BI43)+1,BO$14,"m")-1+(1+EOMONTH(BI43,0)-BI43)/DAY(DATE(YEAR(BI43),MONTH(BI43)+1,))+(BO$14-EOMONTH(BO$14,-1))/DAY(DATE(YEAR(BO$14),MONTH(BO$14)+1,)))/BO$9))</f>
        <v>0.5</v>
      </c>
      <c r="BM43" s="55">
        <f>IF(BF43&gt;0,((BE43*(BO$9*BF43))*BK43/12)+((BE43*(BO$9*BF43))*BL43/12*(1+$C$1)),0)</f>
        <v>0</v>
      </c>
      <c r="BN43" s="52">
        <f>IF(BF43&gt;0,BF43*(ROUND(YEARFRAC(BF$14,BO$14),2)*12),0)</f>
        <v>0</v>
      </c>
      <c r="BO43" s="300"/>
      <c r="BP43" s="28">
        <f t="shared" ref="BP43:BP47" si="83">BM43+BO43</f>
        <v>0</v>
      </c>
      <c r="BQ43" s="190"/>
      <c r="BR43" s="14">
        <f>M43+Z43+AM43+AZ43+BM43</f>
        <v>0</v>
      </c>
      <c r="BS43" s="14">
        <f t="shared" ref="BS43:BT47" si="84">O43+AB43+AO43+BB43+BO43</f>
        <v>0</v>
      </c>
      <c r="BT43" s="14">
        <f t="shared" si="84"/>
        <v>0</v>
      </c>
      <c r="BU43" s="98"/>
    </row>
    <row r="44" spans="1:73" ht="15.75" hidden="1" thickBot="1" x14ac:dyDescent="0.3">
      <c r="A44" s="15">
        <v>2</v>
      </c>
      <c r="B44" s="31"/>
      <c r="C44" s="56"/>
      <c r="D44" s="362"/>
      <c r="E44" s="27">
        <v>26000</v>
      </c>
      <c r="F44" s="51"/>
      <c r="G44" s="280"/>
      <c r="H44" s="281"/>
      <c r="I44" s="62" t="str">
        <f>M$9</f>
        <v>1/1/2025</v>
      </c>
      <c r="J44" s="63">
        <f t="shared" si="75"/>
        <v>45657</v>
      </c>
      <c r="K44" s="62">
        <f>(IF(J44&lt;F$14,1,(DATEDIF(F$14-DAY(F$14)+1,J44,"m")-1+(1+EOMONTH(F$14,0)-F$14)/DAY(DATE(YEAR(F$14),MONTH(F$14)+1,))+(J44-EOMONTH(J44,-1))/DAY(DATE(YEAR(J44),MONTH(J44)+1,)))/O$9))</f>
        <v>0.5</v>
      </c>
      <c r="L44" s="62">
        <f>(IF(K44=1,0,(DATEDIF(I44-DAY(I44)+1,O$14,"m")-1+(1+EOMONTH(I44,0)-I44)/DAY(DATE(YEAR(I44),MONTH(I44)+1,))+(O$14-EOMONTH(O$14,-1))/DAY(DATE(YEAR(O$14),MONTH(O$14)+1,)))/O$9))</f>
        <v>0.5</v>
      </c>
      <c r="M44" s="55">
        <f>IF(F44&gt;0,((E44*(O$9*F44))*K44/12)+((E44*(O$9*F44))*L44/12*(1+$C$1)),0)</f>
        <v>0</v>
      </c>
      <c r="N44" s="52">
        <f>IF(F44&gt;0,F44*(ROUND(YEARFRAC(F$14,O$14),2)*12),0)</f>
        <v>0</v>
      </c>
      <c r="O44" s="301"/>
      <c r="P44" s="28">
        <f t="shared" si="44"/>
        <v>0</v>
      </c>
      <c r="Q44" s="336"/>
      <c r="R44" s="25">
        <f>E44*(1+C1)</f>
        <v>26780</v>
      </c>
      <c r="S44" s="51"/>
      <c r="T44" s="280"/>
      <c r="U44" s="281"/>
      <c r="V44" s="62" t="str">
        <f>Z$9</f>
        <v>1/1/2025</v>
      </c>
      <c r="W44" s="63">
        <f t="shared" si="76"/>
        <v>45657</v>
      </c>
      <c r="X44" s="62">
        <f>(IF(W44&lt;S$14,1,(DATEDIF(S$14-DAY(S$14)+1,W44,"m")-1+(1+EOMONTH(S$14,0)-S$14)/DAY(DATE(YEAR(S$14),MONTH(S$14)+1,))+(W44-EOMONTH(W44,-1))/DAY(DATE(YEAR(W44),MONTH(W44)+1,)))/AB$9))</f>
        <v>0.5</v>
      </c>
      <c r="Y44" s="62">
        <f>(IF(X44=1,0,(DATEDIF(V44-DAY(V44)+1,AB$14,"m")-1+(1+EOMONTH(V44,0)-V44)/DAY(DATE(YEAR(V44),MONTH(V44)+1,))+(AB$14-EOMONTH(AB$14,-1))/DAY(DATE(YEAR(AB$14),MONTH(AB$14)+1,)))/AB$9))</f>
        <v>0.5</v>
      </c>
      <c r="Z44" s="55">
        <f>IF(S44&gt;0,((R44*(AB$9*S44))*X44/12)+((R44*(AB$9*S44))*Y44/12*(1+$C$1)),0)</f>
        <v>0</v>
      </c>
      <c r="AA44" s="52">
        <f>IF(S44&gt;0,S44*(ROUND(YEARFRAC(S$14,AB$14),2)*12),0)</f>
        <v>0</v>
      </c>
      <c r="AB44" s="301"/>
      <c r="AC44" s="28">
        <f t="shared" si="77"/>
        <v>0</v>
      </c>
      <c r="AD44" s="190"/>
      <c r="AE44" s="25">
        <f>R44*(1+C1)</f>
        <v>27583.4</v>
      </c>
      <c r="AF44" s="51"/>
      <c r="AG44" s="280"/>
      <c r="AH44" s="281"/>
      <c r="AI44" s="62" t="str">
        <f>AM$9</f>
        <v>1/1/2025</v>
      </c>
      <c r="AJ44" s="63">
        <f t="shared" si="78"/>
        <v>45657</v>
      </c>
      <c r="AK44" s="62">
        <f>(IF(AJ44&lt;AF$14,1,(DATEDIF(AF$14-DAY(AF$14)+1,AJ44,"m")-1+(1+EOMONTH(AF$14,0)-AF$14)/DAY(DATE(YEAR(AF$14),MONTH(AF$14)+1,))+(AJ44-EOMONTH(AJ44,-1))/DAY(DATE(YEAR(AJ44),MONTH(AJ44)+1,)))/AO$9))</f>
        <v>0.5</v>
      </c>
      <c r="AL44" s="62">
        <f>(IF(AK44=1,0,(DATEDIF(AI44-DAY(AI44)+1,AO$14,"m")-1+(1+EOMONTH(AI44,0)-AI44)/DAY(DATE(YEAR(AI44),MONTH(AI44)+1,))+(AO$14-EOMONTH(AO$14,-1))/DAY(DATE(YEAR(AO$14),MONTH(AO$14)+1,)))/AO$9))</f>
        <v>0.5</v>
      </c>
      <c r="AM44" s="55">
        <f>IF(AF44&gt;0,((AE44*(AO$9*AF44))*AK44/12)+((AE44*(AO$9*AF44))*AL44/12*(1+$C$1)),0)</f>
        <v>0</v>
      </c>
      <c r="AN44" s="52">
        <f>IF(AF44&gt;0,AF44*(ROUND(YEARFRAC(AF$14,AO$14),2)*12),0)</f>
        <v>0</v>
      </c>
      <c r="AO44" s="301"/>
      <c r="AP44" s="28">
        <f t="shared" si="79"/>
        <v>0</v>
      </c>
      <c r="AQ44" s="190"/>
      <c r="AR44" s="25">
        <f>AE44*(1+C1)</f>
        <v>28410.902000000002</v>
      </c>
      <c r="AS44" s="51"/>
      <c r="AT44" s="280"/>
      <c r="AU44" s="281"/>
      <c r="AV44" s="62" t="str">
        <f>AZ$9</f>
        <v>1/1/2025</v>
      </c>
      <c r="AW44" s="63">
        <f t="shared" si="80"/>
        <v>45657</v>
      </c>
      <c r="AX44" s="62">
        <f>(IF(AW44&lt;AS$14,1,(DATEDIF(AS$14-DAY(AS$14)+1,AW44,"m")-1+(1+EOMONTH(AS$14,0)-AS$14)/DAY(DATE(YEAR(AS$14),MONTH(AS$14)+1,))+(AW44-EOMONTH(AW44,-1))/DAY(DATE(YEAR(AW44),MONTH(AW44)+1,)))/BB$9))</f>
        <v>0.5</v>
      </c>
      <c r="AY44" s="62">
        <f>(IF(AX44=1,0,(DATEDIF(AV44-DAY(AV44)+1,BB$14,"m")-1+(1+EOMONTH(AV44,0)-AV44)/DAY(DATE(YEAR(AV44),MONTH(AV44)+1,))+(BB$14-EOMONTH(BB$14,-1))/DAY(DATE(YEAR(BB$14),MONTH(BB$14)+1,)))/BB$9))</f>
        <v>0.5</v>
      </c>
      <c r="AZ44" s="55">
        <f>IF(AS44&gt;0,((AR44*(BB$9*AS44))*AX44/12)+((AR44*(BB$9*AS44))*AY44/12*(1+$C$1)),0)</f>
        <v>0</v>
      </c>
      <c r="BA44" s="52"/>
      <c r="BB44" s="301"/>
      <c r="BC44" s="28">
        <f t="shared" si="81"/>
        <v>0</v>
      </c>
      <c r="BD44" s="190"/>
      <c r="BE44" s="25">
        <f>AR44*(1+C1)</f>
        <v>29263.229060000001</v>
      </c>
      <c r="BF44" s="51"/>
      <c r="BG44" s="280"/>
      <c r="BH44" s="281"/>
      <c r="BI44" s="62" t="str">
        <f>BM$9</f>
        <v>1/1/2025</v>
      </c>
      <c r="BJ44" s="63">
        <f t="shared" si="82"/>
        <v>45657</v>
      </c>
      <c r="BK44" s="62">
        <f>(IF(BJ44&lt;BF$14,1,(DATEDIF(BF$14-DAY(BF$14)+1,BJ44,"m")-1+(1+EOMONTH(BF$14,0)-BF$14)/DAY(DATE(YEAR(BF$14),MONTH(BF$14)+1,))+(BJ44-EOMONTH(BJ44,-1))/DAY(DATE(YEAR(BJ44),MONTH(BJ44)+1,)))/BO$9))</f>
        <v>0.5</v>
      </c>
      <c r="BL44" s="62">
        <f>(IF(BK44=1,0,(DATEDIF(BI44-DAY(BI44)+1,BO$14,"m")-1+(1+EOMONTH(BI44,0)-BI44)/DAY(DATE(YEAR(BI44),MONTH(BI44)+1,))+(BO$14-EOMONTH(BO$14,-1))/DAY(DATE(YEAR(BO$14),MONTH(BO$14)+1,)))/BO$9))</f>
        <v>0.5</v>
      </c>
      <c r="BM44" s="55">
        <f>IF(BF44&gt;0,((BE44*(BO$9*BF44))*BK44/12)+((BE44*(BO$9*BF44))*BL44/12*(1+$C$1)),0)</f>
        <v>0</v>
      </c>
      <c r="BN44" s="52">
        <f>IF(BF44&gt;0,BF44*(ROUND(YEARFRAC(BF$14,BO$14),2)*12),0)</f>
        <v>0</v>
      </c>
      <c r="BO44" s="301"/>
      <c r="BP44" s="28">
        <f t="shared" si="83"/>
        <v>0</v>
      </c>
      <c r="BQ44" s="190"/>
      <c r="BR44" s="14">
        <f>M44+Z44+AM44+AZ44+BM44</f>
        <v>0</v>
      </c>
      <c r="BS44" s="14">
        <f t="shared" si="84"/>
        <v>0</v>
      </c>
      <c r="BT44" s="14">
        <f t="shared" si="84"/>
        <v>0</v>
      </c>
      <c r="BU44" s="98"/>
    </row>
    <row r="45" spans="1:73" ht="15.75" hidden="1" thickBot="1" x14ac:dyDescent="0.3">
      <c r="A45" s="15">
        <v>3</v>
      </c>
      <c r="B45" s="31"/>
      <c r="C45" s="56"/>
      <c r="D45" s="362"/>
      <c r="E45" s="27">
        <v>28000</v>
      </c>
      <c r="F45" s="51"/>
      <c r="G45" s="280"/>
      <c r="H45" s="281"/>
      <c r="I45" s="62" t="str">
        <f>M$9</f>
        <v>1/1/2025</v>
      </c>
      <c r="J45" s="63">
        <f t="shared" si="75"/>
        <v>45657</v>
      </c>
      <c r="K45" s="62">
        <f>(IF(J45&lt;F$14,1,(DATEDIF(F$14-DAY(F$14)+1,J45,"m")-1+(1+EOMONTH(F$14,0)-F$14)/DAY(DATE(YEAR(F$14),MONTH(F$14)+1,))+(J45-EOMONTH(J45,-1))/DAY(DATE(YEAR(J45),MONTH(J45)+1,)))/O$9))</f>
        <v>0.5</v>
      </c>
      <c r="L45" s="62">
        <f>(IF(K45=1,0,(DATEDIF(I45-DAY(I45)+1,O$14,"m")-1+(1+EOMONTH(I45,0)-I45)/DAY(DATE(YEAR(I45),MONTH(I45)+1,))+(O$14-EOMONTH(O$14,-1))/DAY(DATE(YEAR(O$14),MONTH(O$14)+1,)))/O$9))</f>
        <v>0.5</v>
      </c>
      <c r="M45" s="55">
        <f>IF(F45&gt;0,((E45*(O$9*F45))*K45/12)+((E45*(O$9*F45))*L45/12*(1+$C$1)),0)</f>
        <v>0</v>
      </c>
      <c r="N45" s="52">
        <f t="shared" ref="N45:N47" si="85">IF(F45&gt;0,F45*(ROUND(YEARFRAC(F$14,O$14),2)*12),0)</f>
        <v>0</v>
      </c>
      <c r="O45" s="301"/>
      <c r="P45" s="28">
        <f t="shared" si="44"/>
        <v>0</v>
      </c>
      <c r="Q45" s="336"/>
      <c r="R45" s="25">
        <f>E45*(1+C1)</f>
        <v>28840</v>
      </c>
      <c r="S45" s="51"/>
      <c r="T45" s="280"/>
      <c r="U45" s="281"/>
      <c r="V45" s="62" t="str">
        <f>Z$9</f>
        <v>1/1/2025</v>
      </c>
      <c r="W45" s="63">
        <f t="shared" si="76"/>
        <v>45657</v>
      </c>
      <c r="X45" s="62">
        <f>(IF(W45&lt;S$14,1,(DATEDIF(S$14-DAY(S$14)+1,W45,"m")-1+(1+EOMONTH(S$14,0)-S$14)/DAY(DATE(YEAR(S$14),MONTH(S$14)+1,))+(W45-EOMONTH(W45,-1))/DAY(DATE(YEAR(W45),MONTH(W45)+1,)))/AB$9))</f>
        <v>0.5</v>
      </c>
      <c r="Y45" s="62">
        <f>(IF(X45=1,0,(DATEDIF(V45-DAY(V45)+1,AB$14,"m")-1+(1+EOMONTH(V45,0)-V45)/DAY(DATE(YEAR(V45),MONTH(V45)+1,))+(AB$14-EOMONTH(AB$14,-1))/DAY(DATE(YEAR(AB$14),MONTH(AB$14)+1,)))/AB$9))</f>
        <v>0.5</v>
      </c>
      <c r="Z45" s="55">
        <f>IF(S45&gt;0,((R45*(AB$9*S45))*X45/12)+((R45*(AB$9*S45))*Y45/12*(1+$C$1)),0)</f>
        <v>0</v>
      </c>
      <c r="AA45" s="52">
        <f t="shared" ref="AA45:AA47" si="86">IF(S45&gt;0,S45*(ROUND(YEARFRAC(S$14,AB$14),2)*12),0)</f>
        <v>0</v>
      </c>
      <c r="AB45" s="301"/>
      <c r="AC45" s="28">
        <f t="shared" si="77"/>
        <v>0</v>
      </c>
      <c r="AD45" s="190"/>
      <c r="AE45" s="25">
        <f>R45*(1+C1)</f>
        <v>29705.200000000001</v>
      </c>
      <c r="AF45" s="51"/>
      <c r="AG45" s="280"/>
      <c r="AH45" s="281"/>
      <c r="AI45" s="62" t="str">
        <f>AM$9</f>
        <v>1/1/2025</v>
      </c>
      <c r="AJ45" s="63">
        <f t="shared" si="78"/>
        <v>45657</v>
      </c>
      <c r="AK45" s="62">
        <f>(IF(AJ45&lt;AF$14,1,(DATEDIF(AF$14-DAY(AF$14)+1,AJ45,"m")-1+(1+EOMONTH(AF$14,0)-AF$14)/DAY(DATE(YEAR(AF$14),MONTH(AF$14)+1,))+(AJ45-EOMONTH(AJ45,-1))/DAY(DATE(YEAR(AJ45),MONTH(AJ45)+1,)))/AO$9))</f>
        <v>0.5</v>
      </c>
      <c r="AL45" s="62">
        <f>(IF(AK45=1,0,(DATEDIF(AI45-DAY(AI45)+1,AO$14,"m")-1+(1+EOMONTH(AI45,0)-AI45)/DAY(DATE(YEAR(AI45),MONTH(AI45)+1,))+(AO$14-EOMONTH(AO$14,-1))/DAY(DATE(YEAR(AO$14),MONTH(AO$14)+1,)))/AO$9))</f>
        <v>0.5</v>
      </c>
      <c r="AM45" s="55">
        <f>IF(AF45&gt;0,((AE45*(AO$9*AF45))*AK45/12)+((AE45*(AO$9*AF45))*AL45/12*(1+$C$1)),0)</f>
        <v>0</v>
      </c>
      <c r="AN45" s="52">
        <f t="shared" ref="AN45:AN47" si="87">IF(AF45&gt;0,AF45*(ROUND(YEARFRAC(AF$14,AO$14),2)*12),0)</f>
        <v>0</v>
      </c>
      <c r="AO45" s="301"/>
      <c r="AP45" s="28">
        <f t="shared" si="79"/>
        <v>0</v>
      </c>
      <c r="AQ45" s="190"/>
      <c r="AR45" s="25">
        <f>AE45*(1+C1)</f>
        <v>30596.356</v>
      </c>
      <c r="AS45" s="51"/>
      <c r="AT45" s="280"/>
      <c r="AU45" s="281"/>
      <c r="AV45" s="62" t="str">
        <f>AZ$9</f>
        <v>1/1/2025</v>
      </c>
      <c r="AW45" s="63">
        <f t="shared" si="80"/>
        <v>45657</v>
      </c>
      <c r="AX45" s="62">
        <f>(IF(AW45&lt;AS$14,1,(DATEDIF(AS$14-DAY(AS$14)+1,AW45,"m")-1+(1+EOMONTH(AS$14,0)-AS$14)/DAY(DATE(YEAR(AS$14),MONTH(AS$14)+1,))+(AW45-EOMONTH(AW45,-1))/DAY(DATE(YEAR(AW45),MONTH(AW45)+1,)))/BB$9))</f>
        <v>0.5</v>
      </c>
      <c r="AY45" s="62">
        <f>(IF(AX45=1,0,(DATEDIF(AV45-DAY(AV45)+1,BB$14,"m")-1+(1+EOMONTH(AV45,0)-AV45)/DAY(DATE(YEAR(AV45),MONTH(AV45)+1,))+(BB$14-EOMONTH(BB$14,-1))/DAY(DATE(YEAR(BB$14),MONTH(BB$14)+1,)))/BB$9))</f>
        <v>0.5</v>
      </c>
      <c r="AZ45" s="55">
        <f>IF(AS45&gt;0,((AR45*(BB$9*AS45))*AX45/12)+((AR45*(BB$9*AS45))*AY45/12*(1+$C$1)),0)</f>
        <v>0</v>
      </c>
      <c r="BA45" s="52"/>
      <c r="BB45" s="301"/>
      <c r="BC45" s="28">
        <f t="shared" si="81"/>
        <v>0</v>
      </c>
      <c r="BD45" s="190"/>
      <c r="BE45" s="25">
        <f>AR45*(1+C1)</f>
        <v>31514.24668</v>
      </c>
      <c r="BF45" s="51"/>
      <c r="BG45" s="280"/>
      <c r="BH45" s="281"/>
      <c r="BI45" s="62" t="str">
        <f>BM$9</f>
        <v>1/1/2025</v>
      </c>
      <c r="BJ45" s="63">
        <f t="shared" si="82"/>
        <v>45657</v>
      </c>
      <c r="BK45" s="62">
        <f>(IF(BJ45&lt;BF$14,1,(DATEDIF(BF$14-DAY(BF$14)+1,BJ45,"m")-1+(1+EOMONTH(BF$14,0)-BF$14)/DAY(DATE(YEAR(BF$14),MONTH(BF$14)+1,))+(BJ45-EOMONTH(BJ45,-1))/DAY(DATE(YEAR(BJ45),MONTH(BJ45)+1,)))/BO$9))</f>
        <v>0.5</v>
      </c>
      <c r="BL45" s="62">
        <f>(IF(BK45=1,0,(DATEDIF(BI45-DAY(BI45)+1,BO$14,"m")-1+(1+EOMONTH(BI45,0)-BI45)/DAY(DATE(YEAR(BI45),MONTH(BI45)+1,))+(BO$14-EOMONTH(BO$14,-1))/DAY(DATE(YEAR(BO$14),MONTH(BO$14)+1,)))/BO$9))</f>
        <v>0.5</v>
      </c>
      <c r="BM45" s="55">
        <f>IF(BF45&gt;0,((BE45*(BO$9*BF45))*BK45/12)+((BE45*(BO$9*BF45))*BL45/12*(1+$C$1)),0)</f>
        <v>0</v>
      </c>
      <c r="BN45" s="52">
        <f t="shared" ref="BN45:BN47" si="88">IF(BF45&gt;0,BF45*(ROUND(YEARFRAC(BF$14,BO$14),2)*12),0)</f>
        <v>0</v>
      </c>
      <c r="BO45" s="301"/>
      <c r="BP45" s="28">
        <f t="shared" si="83"/>
        <v>0</v>
      </c>
      <c r="BQ45" s="190"/>
      <c r="BR45" s="14">
        <f>M45+Z45+AM45+AZ45+BM45</f>
        <v>0</v>
      </c>
      <c r="BS45" s="14">
        <f t="shared" si="84"/>
        <v>0</v>
      </c>
      <c r="BT45" s="14">
        <f t="shared" si="84"/>
        <v>0</v>
      </c>
      <c r="BU45" s="98"/>
    </row>
    <row r="46" spans="1:73" ht="15.75" hidden="1" thickBot="1" x14ac:dyDescent="0.3">
      <c r="A46" s="15">
        <v>4</v>
      </c>
      <c r="B46" s="31"/>
      <c r="C46" s="56"/>
      <c r="D46" s="362"/>
      <c r="E46" s="27">
        <v>30000</v>
      </c>
      <c r="F46" s="51"/>
      <c r="G46" s="280"/>
      <c r="H46" s="281"/>
      <c r="I46" s="62" t="str">
        <f>M$9</f>
        <v>1/1/2025</v>
      </c>
      <c r="J46" s="63">
        <f t="shared" si="75"/>
        <v>45657</v>
      </c>
      <c r="K46" s="62">
        <f>(IF(J46&lt;F$14,1,(DATEDIF(F$14-DAY(F$14)+1,J46,"m")-1+(1+EOMONTH(F$14,0)-F$14)/DAY(DATE(YEAR(F$14),MONTH(F$14)+1,))+(J46-EOMONTH(J46,-1))/DAY(DATE(YEAR(J46),MONTH(J46)+1,)))/O$9))</f>
        <v>0.5</v>
      </c>
      <c r="L46" s="62">
        <f>(IF(K46=1,0,(DATEDIF(I46-DAY(I46)+1,O$14,"m")-1+(1+EOMONTH(I46,0)-I46)/DAY(DATE(YEAR(I46),MONTH(I46)+1,))+(O$14-EOMONTH(O$14,-1))/DAY(DATE(YEAR(O$14),MONTH(O$14)+1,)))/O$9))</f>
        <v>0.5</v>
      </c>
      <c r="M46" s="55">
        <f>IF(F46&gt;0,((E46*(O$9*F46))*K46/12)+((E46*(O$9*F46))*L46/12*(1+$C$1)),0)</f>
        <v>0</v>
      </c>
      <c r="N46" s="52">
        <f t="shared" si="85"/>
        <v>0</v>
      </c>
      <c r="O46" s="301"/>
      <c r="P46" s="28">
        <f t="shared" si="44"/>
        <v>0</v>
      </c>
      <c r="Q46" s="336"/>
      <c r="R46" s="25">
        <f>E46*(1+C1)</f>
        <v>30900</v>
      </c>
      <c r="S46" s="51"/>
      <c r="T46" s="280"/>
      <c r="U46" s="281"/>
      <c r="V46" s="62" t="str">
        <f>Z$9</f>
        <v>1/1/2025</v>
      </c>
      <c r="W46" s="63">
        <f t="shared" si="76"/>
        <v>45657</v>
      </c>
      <c r="X46" s="62">
        <f>(IF(W46&lt;S$14,1,(DATEDIF(S$14-DAY(S$14)+1,W46,"m")-1+(1+EOMONTH(S$14,0)-S$14)/DAY(DATE(YEAR(S$14),MONTH(S$14)+1,))+(W46-EOMONTH(W46,-1))/DAY(DATE(YEAR(W46),MONTH(W46)+1,)))/AB$9))</f>
        <v>0.5</v>
      </c>
      <c r="Y46" s="62">
        <f>(IF(X46=1,0,(DATEDIF(V46-DAY(V46)+1,AB$14,"m")-1+(1+EOMONTH(V46,0)-V46)/DAY(DATE(YEAR(V46),MONTH(V46)+1,))+(AB$14-EOMONTH(AB$14,-1))/DAY(DATE(YEAR(AB$14),MONTH(AB$14)+1,)))/AB$9))</f>
        <v>0.5</v>
      </c>
      <c r="Z46" s="55">
        <f>IF(S46&gt;0,((R46*(AB$9*S46))*X46/12)+((R46*(AB$9*S46))*Y46/12*(1+$C$1)),0)</f>
        <v>0</v>
      </c>
      <c r="AA46" s="52">
        <f t="shared" si="86"/>
        <v>0</v>
      </c>
      <c r="AB46" s="301"/>
      <c r="AC46" s="28">
        <f t="shared" si="77"/>
        <v>0</v>
      </c>
      <c r="AD46" s="190"/>
      <c r="AE46" s="25">
        <f>R46*(1+C1)</f>
        <v>31827</v>
      </c>
      <c r="AF46" s="51"/>
      <c r="AG46" s="280"/>
      <c r="AH46" s="281"/>
      <c r="AI46" s="62" t="str">
        <f>AM$9</f>
        <v>1/1/2025</v>
      </c>
      <c r="AJ46" s="63">
        <f t="shared" si="78"/>
        <v>45657</v>
      </c>
      <c r="AK46" s="62">
        <f>(IF(AJ46&lt;AF$14,1,(DATEDIF(AF$14-DAY(AF$14)+1,AJ46,"m")-1+(1+EOMONTH(AF$14,0)-AF$14)/DAY(DATE(YEAR(AF$14),MONTH(AF$14)+1,))+(AJ46-EOMONTH(AJ46,-1))/DAY(DATE(YEAR(AJ46),MONTH(AJ46)+1,)))/AO$9))</f>
        <v>0.5</v>
      </c>
      <c r="AL46" s="62">
        <f>(IF(AK46=1,0,(DATEDIF(AI46-DAY(AI46)+1,AO$14,"m")-1+(1+EOMONTH(AI46,0)-AI46)/DAY(DATE(YEAR(AI46),MONTH(AI46)+1,))+(AO$14-EOMONTH(AO$14,-1))/DAY(DATE(YEAR(AO$14),MONTH(AO$14)+1,)))/AO$9))</f>
        <v>0.5</v>
      </c>
      <c r="AM46" s="55">
        <f>IF(AF46&gt;0,((AE46*(AO$9*AF46))*AK46/12)+((AE46*(AO$9*AF46))*AL46/12*(1+$C$1)),0)</f>
        <v>0</v>
      </c>
      <c r="AN46" s="52">
        <f t="shared" si="87"/>
        <v>0</v>
      </c>
      <c r="AO46" s="301"/>
      <c r="AP46" s="28">
        <f t="shared" si="79"/>
        <v>0</v>
      </c>
      <c r="AQ46" s="190"/>
      <c r="AR46" s="25">
        <f>AE46*(1+C1)</f>
        <v>32781.81</v>
      </c>
      <c r="AS46" s="51"/>
      <c r="AT46" s="280"/>
      <c r="AU46" s="281"/>
      <c r="AV46" s="62" t="str">
        <f>AZ$9</f>
        <v>1/1/2025</v>
      </c>
      <c r="AW46" s="63">
        <f t="shared" si="80"/>
        <v>45657</v>
      </c>
      <c r="AX46" s="62">
        <f>(IF(AW46&lt;AS$14,1,(DATEDIF(AS$14-DAY(AS$14)+1,AW46,"m")-1+(1+EOMONTH(AS$14,0)-AS$14)/DAY(DATE(YEAR(AS$14),MONTH(AS$14)+1,))+(AW46-EOMONTH(AW46,-1))/DAY(DATE(YEAR(AW46),MONTH(AW46)+1,)))/BB$9))</f>
        <v>0.5</v>
      </c>
      <c r="AY46" s="62">
        <f>(IF(AX46=1,0,(DATEDIF(AV46-DAY(AV46)+1,BB$14,"m")-1+(1+EOMONTH(AV46,0)-AV46)/DAY(DATE(YEAR(AV46),MONTH(AV46)+1,))+(BB$14-EOMONTH(BB$14,-1))/DAY(DATE(YEAR(BB$14),MONTH(BB$14)+1,)))/BB$9))</f>
        <v>0.5</v>
      </c>
      <c r="AZ46" s="55">
        <f>IF(AS46&gt;0,((AR46*(BB$9*AS46))*AX46/12)+((AR46*(BB$9*AS46))*AY46/12*(1+$C$1)),0)</f>
        <v>0</v>
      </c>
      <c r="BA46" s="52"/>
      <c r="BB46" s="301"/>
      <c r="BC46" s="28">
        <f t="shared" si="81"/>
        <v>0</v>
      </c>
      <c r="BD46" s="190"/>
      <c r="BE46" s="25">
        <f>AR46*(1+C1)</f>
        <v>33765.264299999995</v>
      </c>
      <c r="BF46" s="51"/>
      <c r="BG46" s="280"/>
      <c r="BH46" s="281"/>
      <c r="BI46" s="62" t="str">
        <f>BM$9</f>
        <v>1/1/2025</v>
      </c>
      <c r="BJ46" s="63">
        <f t="shared" si="82"/>
        <v>45657</v>
      </c>
      <c r="BK46" s="62">
        <f>(IF(BJ46&lt;BF$14,1,(DATEDIF(BF$14-DAY(BF$14)+1,BJ46,"m")-1+(1+EOMONTH(BF$14,0)-BF$14)/DAY(DATE(YEAR(BF$14),MONTH(BF$14)+1,))+(BJ46-EOMONTH(BJ46,-1))/DAY(DATE(YEAR(BJ46),MONTH(BJ46)+1,)))/BO$9))</f>
        <v>0.5</v>
      </c>
      <c r="BL46" s="62">
        <f>(IF(BK46=1,0,(DATEDIF(BI46-DAY(BI46)+1,BO$14,"m")-1+(1+EOMONTH(BI46,0)-BI46)/DAY(DATE(YEAR(BI46),MONTH(BI46)+1,))+(BO$14-EOMONTH(BO$14,-1))/DAY(DATE(YEAR(BO$14),MONTH(BO$14)+1,)))/BO$9))</f>
        <v>0.5</v>
      </c>
      <c r="BM46" s="55">
        <f>IF(BF46&gt;0,((BE46*(BO$9*BF46))*BK46/12)+((BE46*(BO$9*BF46))*BL46/12*(1+$C$1)),0)</f>
        <v>0</v>
      </c>
      <c r="BN46" s="52">
        <f t="shared" si="88"/>
        <v>0</v>
      </c>
      <c r="BO46" s="301"/>
      <c r="BP46" s="28">
        <f t="shared" si="83"/>
        <v>0</v>
      </c>
      <c r="BQ46" s="190"/>
      <c r="BR46" s="14">
        <f>M46+Z46+AM46+AZ46+BM46</f>
        <v>0</v>
      </c>
      <c r="BS46" s="14">
        <f t="shared" si="84"/>
        <v>0</v>
      </c>
      <c r="BT46" s="14">
        <f t="shared" si="84"/>
        <v>0</v>
      </c>
      <c r="BU46" s="98"/>
    </row>
    <row r="47" spans="1:73" ht="15.75" hidden="1" thickBot="1" x14ac:dyDescent="0.3">
      <c r="A47" s="15">
        <v>5</v>
      </c>
      <c r="B47" s="31"/>
      <c r="C47" s="56"/>
      <c r="D47" s="362"/>
      <c r="E47" s="27">
        <v>35000</v>
      </c>
      <c r="F47" s="51"/>
      <c r="G47" s="282"/>
      <c r="H47" s="283"/>
      <c r="I47" s="62" t="str">
        <f>M$9</f>
        <v>1/1/2025</v>
      </c>
      <c r="J47" s="63">
        <f t="shared" si="75"/>
        <v>45657</v>
      </c>
      <c r="K47" s="62">
        <f>(IF(J47&lt;F$14,1,(DATEDIF(F$14-DAY(F$14)+1,J47,"m")-1+(1+EOMONTH(F$14,0)-F$14)/DAY(DATE(YEAR(F$14),MONTH(F$14)+1,))+(J47-EOMONTH(J47,-1))/DAY(DATE(YEAR(J47),MONTH(J47)+1,)))/O$9))</f>
        <v>0.5</v>
      </c>
      <c r="L47" s="62">
        <f>(IF(K47=1,0,(DATEDIF(I47-DAY(I47)+1,O$14,"m")-1+(1+EOMONTH(I47,0)-I47)/DAY(DATE(YEAR(I47),MONTH(I47)+1,))+(O$14-EOMONTH(O$14,-1))/DAY(DATE(YEAR(O$14),MONTH(O$14)+1,)))/O$9))</f>
        <v>0.5</v>
      </c>
      <c r="M47" s="55">
        <f>IF(F47&gt;0,((E47*(O$9*F47))*K47/12)+((E47*(O$9*F47))*L47/12*(1+$C$1)),0)</f>
        <v>0</v>
      </c>
      <c r="N47" s="52">
        <f t="shared" si="85"/>
        <v>0</v>
      </c>
      <c r="O47" s="302"/>
      <c r="P47" s="33">
        <f t="shared" si="44"/>
        <v>0</v>
      </c>
      <c r="Q47" s="336"/>
      <c r="R47" s="25">
        <f>E47*(1+C1)</f>
        <v>36050</v>
      </c>
      <c r="S47" s="51"/>
      <c r="T47" s="282"/>
      <c r="U47" s="283"/>
      <c r="V47" s="62" t="str">
        <f>Z$9</f>
        <v>1/1/2025</v>
      </c>
      <c r="W47" s="63">
        <f t="shared" si="76"/>
        <v>45657</v>
      </c>
      <c r="X47" s="62">
        <f>(IF(W47&lt;S$14,1,(DATEDIF(S$14-DAY(S$14)+1,W47,"m")-1+(1+EOMONTH(S$14,0)-S$14)/DAY(DATE(YEAR(S$14),MONTH(S$14)+1,))+(W47-EOMONTH(W47,-1))/DAY(DATE(YEAR(W47),MONTH(W47)+1,)))/AB$9))</f>
        <v>0.5</v>
      </c>
      <c r="Y47" s="62">
        <f>(IF(X47=1,0,(DATEDIF(V47-DAY(V47)+1,AB$14,"m")-1+(1+EOMONTH(V47,0)-V47)/DAY(DATE(YEAR(V47),MONTH(V47)+1,))+(AB$14-EOMONTH(AB$14,-1))/DAY(DATE(YEAR(AB$14),MONTH(AB$14)+1,)))/AB$9))</f>
        <v>0.5</v>
      </c>
      <c r="Z47" s="55">
        <f>IF(S47&gt;0,((R47*(AB$9*S47))*X47/12)+((R47*(AB$9*S47))*Y47/12*(1+$C$1)),0)</f>
        <v>0</v>
      </c>
      <c r="AA47" s="52">
        <f t="shared" si="86"/>
        <v>0</v>
      </c>
      <c r="AB47" s="302"/>
      <c r="AC47" s="33">
        <f t="shared" si="77"/>
        <v>0</v>
      </c>
      <c r="AD47" s="190"/>
      <c r="AE47" s="25">
        <f>R47*(1+C1)</f>
        <v>37131.5</v>
      </c>
      <c r="AF47" s="51"/>
      <c r="AG47" s="282"/>
      <c r="AH47" s="283"/>
      <c r="AI47" s="62" t="str">
        <f>AM$9</f>
        <v>1/1/2025</v>
      </c>
      <c r="AJ47" s="63">
        <f t="shared" si="78"/>
        <v>45657</v>
      </c>
      <c r="AK47" s="62">
        <f>(IF(AJ47&lt;AF$14,1,(DATEDIF(AF$14-DAY(AF$14)+1,AJ47,"m")-1+(1+EOMONTH(AF$14,0)-AF$14)/DAY(DATE(YEAR(AF$14),MONTH(AF$14)+1,))+(AJ47-EOMONTH(AJ47,-1))/DAY(DATE(YEAR(AJ47),MONTH(AJ47)+1,)))/AO$9))</f>
        <v>0.5</v>
      </c>
      <c r="AL47" s="62">
        <f>(IF(AK47=1,0,(DATEDIF(AI47-DAY(AI47)+1,AO$14,"m")-1+(1+EOMONTH(AI47,0)-AI47)/DAY(DATE(YEAR(AI47),MONTH(AI47)+1,))+(AO$14-EOMONTH(AO$14,-1))/DAY(DATE(YEAR(AO$14),MONTH(AO$14)+1,)))/AO$9))</f>
        <v>0.5</v>
      </c>
      <c r="AM47" s="55">
        <f>IF(AF47&gt;0,((AE47*(AO$9*AF47))*AK47/12)+((AE47*(AO$9*AF47))*AL47/12*(1+$C$1)),0)</f>
        <v>0</v>
      </c>
      <c r="AN47" s="52">
        <f t="shared" si="87"/>
        <v>0</v>
      </c>
      <c r="AO47" s="302"/>
      <c r="AP47" s="33">
        <f t="shared" si="79"/>
        <v>0</v>
      </c>
      <c r="AQ47" s="190"/>
      <c r="AR47" s="25">
        <f>AE47*(1+C1)</f>
        <v>38245.445</v>
      </c>
      <c r="AS47" s="51"/>
      <c r="AT47" s="282"/>
      <c r="AU47" s="283"/>
      <c r="AV47" s="62" t="str">
        <f>AZ$9</f>
        <v>1/1/2025</v>
      </c>
      <c r="AW47" s="63">
        <f t="shared" si="80"/>
        <v>45657</v>
      </c>
      <c r="AX47" s="62">
        <f>(IF(AW47&lt;AS$14,1,(DATEDIF(AS$14-DAY(AS$14)+1,AW47,"m")-1+(1+EOMONTH(AS$14,0)-AS$14)/DAY(DATE(YEAR(AS$14),MONTH(AS$14)+1,))+(AW47-EOMONTH(AW47,-1))/DAY(DATE(YEAR(AW47),MONTH(AW47)+1,)))/BB$9))</f>
        <v>0.5</v>
      </c>
      <c r="AY47" s="62">
        <f>(IF(AX47=1,0,(DATEDIF(AV47-DAY(AV47)+1,BB$14,"m")-1+(1+EOMONTH(AV47,0)-AV47)/DAY(DATE(YEAR(AV47),MONTH(AV47)+1,))+(BB$14-EOMONTH(BB$14,-1))/DAY(DATE(YEAR(BB$14),MONTH(BB$14)+1,)))/BB$9))</f>
        <v>0.5</v>
      </c>
      <c r="AZ47" s="55">
        <f>IF(AS47&gt;0,((AR47*(BB$9*AS47))*AX47/12)+((AR47*(BB$9*AS47))*AY47/12*(1+$C$1)),0)</f>
        <v>0</v>
      </c>
      <c r="BA47" s="52"/>
      <c r="BB47" s="302"/>
      <c r="BC47" s="33">
        <f t="shared" si="81"/>
        <v>0</v>
      </c>
      <c r="BD47" s="190"/>
      <c r="BE47" s="25">
        <f>AR47*(1+C1)</f>
        <v>39392.808349999999</v>
      </c>
      <c r="BF47" s="51"/>
      <c r="BG47" s="282"/>
      <c r="BH47" s="283"/>
      <c r="BI47" s="62" t="str">
        <f>BM$9</f>
        <v>1/1/2025</v>
      </c>
      <c r="BJ47" s="63">
        <f t="shared" si="82"/>
        <v>45657</v>
      </c>
      <c r="BK47" s="62">
        <f>(IF(BJ47&lt;BF$14,1,(DATEDIF(BF$14-DAY(BF$14)+1,BJ47,"m")-1+(1+EOMONTH(BF$14,0)-BF$14)/DAY(DATE(YEAR(BF$14),MONTH(BF$14)+1,))+(BJ47-EOMONTH(BJ47,-1))/DAY(DATE(YEAR(BJ47),MONTH(BJ47)+1,)))/BO$9))</f>
        <v>0.5</v>
      </c>
      <c r="BL47" s="62">
        <f>(IF(BK47=1,0,(DATEDIF(BI47-DAY(BI47)+1,BO$14,"m")-1+(1+EOMONTH(BI47,0)-BI47)/DAY(DATE(YEAR(BI47),MONTH(BI47)+1,))+(BO$14-EOMONTH(BO$14,-1))/DAY(DATE(YEAR(BO$14),MONTH(BO$14)+1,)))/BO$9))</f>
        <v>0.5</v>
      </c>
      <c r="BM47" s="55">
        <f>IF(BF47&gt;0,((BE47*(BO$9*BF47))*BK47/12)+((BE47*(BO$9*BF47))*BL47/12*(1+$C$1)),0)</f>
        <v>0</v>
      </c>
      <c r="BN47" s="52">
        <f t="shared" si="88"/>
        <v>0</v>
      </c>
      <c r="BO47" s="302"/>
      <c r="BP47" s="33">
        <f t="shared" si="83"/>
        <v>0</v>
      </c>
      <c r="BQ47" s="190"/>
      <c r="BR47" s="14">
        <f>M47+Z47+AM47+AZ47+BM47</f>
        <v>0</v>
      </c>
      <c r="BS47" s="14">
        <f t="shared" si="84"/>
        <v>0</v>
      </c>
      <c r="BT47" s="14">
        <f t="shared" si="84"/>
        <v>0</v>
      </c>
      <c r="BU47" s="98"/>
    </row>
    <row r="48" spans="1:73" ht="16.5" thickTop="1" thickBot="1" x14ac:dyDescent="0.3">
      <c r="A48" s="252" t="s">
        <v>37</v>
      </c>
      <c r="B48" s="253"/>
      <c r="C48" s="303"/>
      <c r="D48" s="362"/>
      <c r="E48" s="304"/>
      <c r="F48" s="304"/>
      <c r="G48" s="304"/>
      <c r="H48" s="304"/>
      <c r="I48" s="61"/>
      <c r="J48" s="61"/>
      <c r="K48" s="61"/>
      <c r="L48" s="61"/>
      <c r="M48" s="34">
        <f>'2. Budget PI'!O44+'2. Budget Investigator 2'!O44+'2. Budget  Investigator 3'!O44+'2. Budget Investigator 4'!O44+'2. Budget Investigator 5'!O44+'2. Budget Investigator 6'!O44+'2. Budget Investigator 7'!O44+'2. Budget Investigator 8'!O44+'2. Budget Investigator 9'!O44+'2. Budget Investigator 10'!O44</f>
        <v>0</v>
      </c>
      <c r="N48" s="34"/>
      <c r="O48" s="34">
        <f>'2. Budget PI'!P44+'2. Budget Investigator 2'!P44+'2. Budget  Investigator 3'!P44+'2. Budget Investigator 4'!P44+'2. Budget Investigator 5'!P44+'2. Budget Investigator 6'!P44+'2. Budget Investigator 7'!P44+'2. Budget Investigator 8'!P44+'2. Budget Investigator 9'!P44+'2. Budget Investigator 10'!P44</f>
        <v>0</v>
      </c>
      <c r="P48" s="34">
        <f>'2. Budget PI'!Q44+'2. Budget Investigator 2'!Q44+'2. Budget  Investigator 3'!Q44+'2. Budget Investigator 4'!Q44+'2. Budget Investigator 5'!Q44+'2. Budget Investigator 6'!Q44+'2. Budget Investigator 7'!Q44+'2. Budget Investigator 8'!Q44+'2. Budget Investigator 9'!Q44+'2. Budget Investigator 10'!Q44</f>
        <v>0</v>
      </c>
      <c r="Q48" s="336"/>
      <c r="R48" s="304"/>
      <c r="S48" s="304"/>
      <c r="T48" s="304"/>
      <c r="U48" s="304"/>
      <c r="V48" s="61"/>
      <c r="W48" s="61"/>
      <c r="X48" s="61"/>
      <c r="Y48" s="61"/>
      <c r="Z48" s="34">
        <f>'2. Budget PI'!AC44+'2. Budget Investigator 2'!AC44+'2. Budget  Investigator 3'!AC44+'2. Budget Investigator 4'!AC44+'2. Budget Investigator 5'!AC44+'2. Budget Investigator 6'!AC44+'2. Budget Investigator 7'!AC44+'2. Budget Investigator 8'!AC44+'2. Budget Investigator 9'!AC44+'2. Budget Investigator 10'!AC44</f>
        <v>0</v>
      </c>
      <c r="AA48" s="34"/>
      <c r="AB48" s="34">
        <f>'2. Budget PI'!AD44+'2. Budget Investigator 2'!AD44+'2. Budget  Investigator 3'!AD44+'2. Budget Investigator 4'!AD44+'2. Budget Investigator 5'!AD44+'2. Budget Investigator 6'!AD44+'2. Budget Investigator 7'!AD44+'2. Budget Investigator 8'!AD44+'2. Budget Investigator 9'!AD44+'2. Budget Investigator 10'!AD44</f>
        <v>0</v>
      </c>
      <c r="AC48" s="34">
        <f>'2. Budget PI'!AE44+'2. Budget Investigator 2'!AE44+'2. Budget  Investigator 3'!AE44+'2. Budget Investigator 4'!AE44+'2. Budget Investigator 5'!AE44+'2. Budget Investigator 6'!AE44+'2. Budget Investigator 7'!AE44+'2. Budget Investigator 8'!AE44+'2. Budget Investigator 9'!AE44+'2. Budget Investigator 10'!AE44</f>
        <v>0</v>
      </c>
      <c r="AD48" s="190"/>
      <c r="AE48" s="304"/>
      <c r="AF48" s="304"/>
      <c r="AG48" s="304"/>
      <c r="AH48" s="304"/>
      <c r="AI48" s="58"/>
      <c r="AJ48" s="58"/>
      <c r="AK48" s="58"/>
      <c r="AL48" s="58"/>
      <c r="AM48" s="34">
        <f>'2. Budget PI'!AQ44+'2. Budget Investigator 2'!AQ44+'2. Budget  Investigator 3'!AQ44+'2. Budget Investigator 4'!AQ44+'2. Budget Investigator 5'!AQ44+'2. Budget Investigator 6'!AQ44+'2. Budget Investigator 7'!AQ4+'2. Budget Investigator 8'!AQ44+'2. Budget Investigator 9'!AQ44+'2. Budget Investigator 10'!AQ44</f>
        <v>0</v>
      </c>
      <c r="AN48" s="34"/>
      <c r="AO48" s="34">
        <f>'2. Budget PI'!AR44+'2. Budget Investigator 2'!AR44+'2. Budget  Investigator 3'!AR44+'2. Budget Investigator 4'!AR44+'2. Budget Investigator 5'!AR44+'2. Budget Investigator 6'!AR44+'2. Budget Investigator 7'!AR4+'2. Budget Investigator 8'!AR44+'2. Budget Investigator 9'!AR44+'2. Budget Investigator 10'!AR44</f>
        <v>0</v>
      </c>
      <c r="AP48" s="34">
        <f>'2. Budget PI'!AS44+'2. Budget Investigator 2'!AS44+'2. Budget  Investigator 3'!AS44+'2. Budget Investigator 4'!AS44+'2. Budget Investigator 5'!AS44+'2. Budget Investigator 6'!AS44+'2. Budget Investigator 7'!AS4+'2. Budget Investigator 8'!AS44+'2. Budget Investigator 9'!AS44+'2. Budget Investigator 10'!AS44</f>
        <v>0</v>
      </c>
      <c r="AQ48" s="190"/>
      <c r="AR48" s="304"/>
      <c r="AS48" s="304"/>
      <c r="AT48" s="304"/>
      <c r="AU48" s="304"/>
      <c r="AV48" s="58"/>
      <c r="AW48" s="58"/>
      <c r="AX48" s="58"/>
      <c r="AY48" s="58"/>
      <c r="AZ48" s="34">
        <f>'2. Budget PI'!BE44+'2. Budget Investigator 2'!BE44+'2. Budget  Investigator 3'!BE44+'2. Budget Investigator 4'!BE44+'2. Budget Investigator 5'!BE44+'2. Budget Investigator 6'!BE44+'2. Budget Investigator 7'!BE4+'2. Budget Investigator 8'!BE44+'2. Budget Investigator 9'!BE44+'2. Budget Investigator 10'!BE44</f>
        <v>0</v>
      </c>
      <c r="BA48" s="34"/>
      <c r="BB48" s="34">
        <f>'2. Budget PI'!BF44+'2. Budget Investigator 2'!BF44+'2. Budget  Investigator 3'!BF44+'2. Budget Investigator 4'!BF44+'2. Budget Investigator 5'!BF44+'2. Budget Investigator 6'!BF44+'2. Budget Investigator 7'!BF4+'2. Budget Investigator 8'!BF44+'2. Budget Investigator 9'!BF44+'2. Budget Investigator 10'!BF44</f>
        <v>0</v>
      </c>
      <c r="BC48" s="34">
        <f>'2. Budget PI'!BG44+'2. Budget Investigator 2'!BG44+'2. Budget  Investigator 3'!BG44+'2. Budget Investigator 4'!BG44+'2. Budget Investigator 5'!BG44+'2. Budget Investigator 6'!BG44+'2. Budget Investigator 7'!BG4+'2. Budget Investigator 8'!BG44+'2. Budget Investigator 9'!BG44+'2. Budget Investigator 10'!BG44</f>
        <v>0</v>
      </c>
      <c r="BD48" s="190"/>
      <c r="BE48" s="304"/>
      <c r="BF48" s="304"/>
      <c r="BG48" s="304"/>
      <c r="BH48" s="304"/>
      <c r="BI48" s="58"/>
      <c r="BJ48" s="58"/>
      <c r="BK48" s="58"/>
      <c r="BL48" s="58"/>
      <c r="BM48" s="34">
        <f>'2. Budget PI'!BS44+'2. Budget Investigator 2'!BS44+'2. Budget  Investigator 3'!BS44+'2. Budget Investigator 4'!BS44+'2. Budget Investigator 5'!BS44+'2. Budget Investigator 6'!BS44+'2. Budget Investigator 7'!BS4+'2. Budget Investigator 8'!BS44+'2. Budget Investigator 9'!BS44+'2. Budget Investigator 10'!BS44</f>
        <v>0</v>
      </c>
      <c r="BN48" s="34"/>
      <c r="BO48" s="34">
        <f>'2. Budget PI'!BT44+'2. Budget Investigator 2'!BT44+'2. Budget  Investigator 3'!BT44+'2. Budget Investigator 4'!BT44+'2. Budget Investigator 5'!BT44+'2. Budget Investigator 6'!BT44+'2. Budget Investigator 7'!BT4+'2. Budget Investigator 8'!BT44+'2. Budget Investigator 9'!BT44+'2. Budget Investigator 10'!BT44</f>
        <v>0</v>
      </c>
      <c r="BP48" s="34">
        <f>'2. Budget PI'!BU44+'2. Budget Investigator 2'!BU44+'2. Budget  Investigator 3'!BU44+'2. Budget Investigator 4'!BU44+'2. Budget Investigator 5'!BU44+'2. Budget Investigator 6'!BU44+'2. Budget Investigator 7'!BU4+'2. Budget Investigator 8'!BU44+'2. Budget Investigator 9'!BU44+'2. Budget Investigator 10'!BU44</f>
        <v>0</v>
      </c>
      <c r="BQ48" s="190"/>
      <c r="BR48" s="100">
        <f t="shared" si="73"/>
        <v>0</v>
      </c>
      <c r="BS48" s="10">
        <f t="shared" si="74"/>
        <v>0</v>
      </c>
      <c r="BT48" s="101">
        <f t="shared" si="74"/>
        <v>0</v>
      </c>
      <c r="BU48" s="97"/>
    </row>
    <row r="49" spans="1:73" ht="3" customHeight="1" thickTop="1" x14ac:dyDescent="0.25">
      <c r="A49" s="244"/>
      <c r="B49" s="245"/>
      <c r="C49" s="245"/>
      <c r="D49" s="362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336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19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19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19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190"/>
      <c r="BR49" s="272"/>
      <c r="BS49" s="273"/>
      <c r="BT49" s="274"/>
      <c r="BU49" s="1"/>
    </row>
    <row r="50" spans="1:73" x14ac:dyDescent="0.25">
      <c r="A50" s="183" t="s">
        <v>38</v>
      </c>
      <c r="B50" s="184"/>
      <c r="C50" s="184"/>
      <c r="D50" s="362"/>
      <c r="E50" s="21"/>
      <c r="F50" s="21"/>
      <c r="G50" s="21"/>
      <c r="H50" s="21"/>
      <c r="I50" s="21"/>
      <c r="J50" s="21"/>
      <c r="K50" s="21"/>
      <c r="L50" s="21"/>
      <c r="M50" s="284" t="s">
        <v>39</v>
      </c>
      <c r="N50" s="284"/>
      <c r="O50" s="284"/>
      <c r="P50" s="285"/>
      <c r="Q50" s="336"/>
      <c r="R50" s="218"/>
      <c r="S50" s="218"/>
      <c r="T50" s="218"/>
      <c r="U50" s="218"/>
      <c r="V50" s="57"/>
      <c r="W50" s="57"/>
      <c r="X50" s="57"/>
      <c r="Y50" s="57"/>
      <c r="Z50" s="284" t="s">
        <v>39</v>
      </c>
      <c r="AA50" s="284"/>
      <c r="AB50" s="284"/>
      <c r="AC50" s="285"/>
      <c r="AD50" s="190"/>
      <c r="AE50" s="218"/>
      <c r="AF50" s="218"/>
      <c r="AG50" s="218"/>
      <c r="AH50" s="218"/>
      <c r="AI50" s="57"/>
      <c r="AJ50" s="57"/>
      <c r="AK50" s="57"/>
      <c r="AL50" s="57"/>
      <c r="AM50" s="284" t="s">
        <v>39</v>
      </c>
      <c r="AN50" s="284"/>
      <c r="AO50" s="284"/>
      <c r="AP50" s="285"/>
      <c r="AQ50" s="190"/>
      <c r="AR50" s="218"/>
      <c r="AS50" s="218"/>
      <c r="AT50" s="218"/>
      <c r="AU50" s="218"/>
      <c r="AV50" s="57"/>
      <c r="AW50" s="57"/>
      <c r="AX50" s="57"/>
      <c r="AY50" s="57"/>
      <c r="AZ50" s="284" t="s">
        <v>39</v>
      </c>
      <c r="BA50" s="284"/>
      <c r="BB50" s="284"/>
      <c r="BC50" s="285"/>
      <c r="BD50" s="190"/>
      <c r="BE50" s="218"/>
      <c r="BF50" s="218"/>
      <c r="BG50" s="218"/>
      <c r="BH50" s="218"/>
      <c r="BI50" s="57"/>
      <c r="BJ50" s="57"/>
      <c r="BK50" s="57"/>
      <c r="BL50" s="57"/>
      <c r="BM50" s="284" t="s">
        <v>39</v>
      </c>
      <c r="BN50" s="284"/>
      <c r="BO50" s="284"/>
      <c r="BP50" s="285"/>
      <c r="BQ50" s="190"/>
      <c r="BR50" s="286"/>
      <c r="BS50" s="289" t="s">
        <v>39</v>
      </c>
      <c r="BT50" s="290"/>
      <c r="BU50" s="95"/>
    </row>
    <row r="51" spans="1:73" ht="15.75" thickBot="1" x14ac:dyDescent="0.3">
      <c r="A51" s="295" t="s">
        <v>109</v>
      </c>
      <c r="B51" s="296"/>
      <c r="C51" s="296"/>
      <c r="D51" s="362"/>
      <c r="E51" s="22"/>
      <c r="F51" s="22"/>
      <c r="G51" s="22"/>
      <c r="H51" s="22"/>
      <c r="I51" s="22"/>
      <c r="J51" s="22"/>
      <c r="K51" s="22"/>
      <c r="L51" s="22"/>
      <c r="M51" s="284"/>
      <c r="N51" s="284"/>
      <c r="O51" s="284"/>
      <c r="P51" s="285"/>
      <c r="Q51" s="336"/>
      <c r="R51" s="299"/>
      <c r="S51" s="299"/>
      <c r="T51" s="299"/>
      <c r="U51" s="299"/>
      <c r="V51" s="58"/>
      <c r="W51" s="58"/>
      <c r="X51" s="58"/>
      <c r="Y51" s="58"/>
      <c r="Z51" s="284"/>
      <c r="AA51" s="284"/>
      <c r="AB51" s="284"/>
      <c r="AC51" s="285"/>
      <c r="AD51" s="190"/>
      <c r="AE51" s="299"/>
      <c r="AF51" s="299"/>
      <c r="AG51" s="299"/>
      <c r="AH51" s="299"/>
      <c r="AI51" s="58"/>
      <c r="AJ51" s="58"/>
      <c r="AK51" s="58"/>
      <c r="AL51" s="58"/>
      <c r="AM51" s="284"/>
      <c r="AN51" s="284"/>
      <c r="AO51" s="284"/>
      <c r="AP51" s="285"/>
      <c r="AQ51" s="190"/>
      <c r="AR51" s="299"/>
      <c r="AS51" s="299"/>
      <c r="AT51" s="299"/>
      <c r="AU51" s="299"/>
      <c r="AV51" s="58"/>
      <c r="AW51" s="58"/>
      <c r="AX51" s="58"/>
      <c r="AY51" s="58"/>
      <c r="AZ51" s="284"/>
      <c r="BA51" s="284"/>
      <c r="BB51" s="284"/>
      <c r="BC51" s="285"/>
      <c r="BD51" s="190"/>
      <c r="BE51" s="299"/>
      <c r="BF51" s="299"/>
      <c r="BG51" s="299"/>
      <c r="BH51" s="299"/>
      <c r="BI51" s="58"/>
      <c r="BJ51" s="58"/>
      <c r="BK51" s="58"/>
      <c r="BL51" s="58"/>
      <c r="BM51" s="284"/>
      <c r="BN51" s="284"/>
      <c r="BO51" s="284"/>
      <c r="BP51" s="285"/>
      <c r="BQ51" s="190"/>
      <c r="BR51" s="287"/>
      <c r="BS51" s="291"/>
      <c r="BT51" s="292"/>
      <c r="BU51" s="95"/>
    </row>
    <row r="52" spans="1:73" ht="15.75" hidden="1" thickBot="1" x14ac:dyDescent="0.3">
      <c r="A52" s="3" t="s">
        <v>40</v>
      </c>
      <c r="B52" s="71" t="s">
        <v>41</v>
      </c>
      <c r="C52" s="7" t="s">
        <v>98</v>
      </c>
      <c r="D52" s="362"/>
      <c r="E52" s="22"/>
      <c r="F52" s="22"/>
      <c r="G52" s="22"/>
      <c r="H52" s="22"/>
      <c r="I52" s="22"/>
      <c r="J52" s="22"/>
      <c r="K52" s="22"/>
      <c r="L52" s="22"/>
      <c r="M52" s="284"/>
      <c r="N52" s="284"/>
      <c r="O52" s="284"/>
      <c r="P52" s="285"/>
      <c r="Q52" s="336"/>
      <c r="R52" s="299"/>
      <c r="S52" s="299"/>
      <c r="T52" s="299"/>
      <c r="U52" s="299"/>
      <c r="V52" s="58"/>
      <c r="W52" s="58"/>
      <c r="X52" s="58"/>
      <c r="Y52" s="58"/>
      <c r="Z52" s="284"/>
      <c r="AA52" s="284"/>
      <c r="AB52" s="284"/>
      <c r="AC52" s="285"/>
      <c r="AD52" s="190"/>
      <c r="AE52" s="299"/>
      <c r="AF52" s="299"/>
      <c r="AG52" s="299"/>
      <c r="AH52" s="299"/>
      <c r="AI52" s="58"/>
      <c r="AJ52" s="58"/>
      <c r="AK52" s="58"/>
      <c r="AL52" s="58"/>
      <c r="AM52" s="284"/>
      <c r="AN52" s="284"/>
      <c r="AO52" s="284"/>
      <c r="AP52" s="285"/>
      <c r="AQ52" s="190"/>
      <c r="AR52" s="299"/>
      <c r="AS52" s="299"/>
      <c r="AT52" s="299"/>
      <c r="AU52" s="299"/>
      <c r="AV52" s="58"/>
      <c r="AW52" s="58"/>
      <c r="AX52" s="58"/>
      <c r="AY52" s="58"/>
      <c r="AZ52" s="284"/>
      <c r="BA52" s="284"/>
      <c r="BB52" s="284"/>
      <c r="BC52" s="285"/>
      <c r="BD52" s="190"/>
      <c r="BE52" s="299"/>
      <c r="BF52" s="299"/>
      <c r="BG52" s="299"/>
      <c r="BH52" s="299"/>
      <c r="BI52" s="58"/>
      <c r="BJ52" s="58"/>
      <c r="BK52" s="58"/>
      <c r="BL52" s="58"/>
      <c r="BM52" s="284"/>
      <c r="BN52" s="284"/>
      <c r="BO52" s="284"/>
      <c r="BP52" s="285"/>
      <c r="BQ52" s="190"/>
      <c r="BR52" s="287"/>
      <c r="BS52" s="293"/>
      <c r="BT52" s="294"/>
      <c r="BU52" s="95"/>
    </row>
    <row r="53" spans="1:73" ht="15.75" hidden="1" thickBot="1" x14ac:dyDescent="0.3">
      <c r="A53" s="6">
        <v>1</v>
      </c>
      <c r="B53" s="69"/>
      <c r="C53" s="70">
        <v>3320</v>
      </c>
      <c r="D53" s="362"/>
      <c r="E53" s="22"/>
      <c r="F53" s="22"/>
      <c r="G53" s="22"/>
      <c r="H53" s="22"/>
      <c r="I53" s="22"/>
      <c r="J53" s="22"/>
      <c r="K53" s="22"/>
      <c r="L53" s="22"/>
      <c r="M53" s="297"/>
      <c r="N53" s="297"/>
      <c r="O53" s="297"/>
      <c r="P53" s="298"/>
      <c r="Q53" s="336"/>
      <c r="R53" s="299"/>
      <c r="S53" s="299"/>
      <c r="T53" s="299"/>
      <c r="U53" s="299"/>
      <c r="V53" s="58"/>
      <c r="W53" s="58"/>
      <c r="X53" s="58"/>
      <c r="Y53" s="58"/>
      <c r="Z53" s="297"/>
      <c r="AA53" s="297"/>
      <c r="AB53" s="297"/>
      <c r="AC53" s="298"/>
      <c r="AD53" s="190"/>
      <c r="AE53" s="299"/>
      <c r="AF53" s="299"/>
      <c r="AG53" s="299"/>
      <c r="AH53" s="299"/>
      <c r="AI53" s="58"/>
      <c r="AJ53" s="58"/>
      <c r="AK53" s="58"/>
      <c r="AL53" s="58"/>
      <c r="AM53" s="297"/>
      <c r="AN53" s="297"/>
      <c r="AO53" s="297"/>
      <c r="AP53" s="298"/>
      <c r="AQ53" s="190"/>
      <c r="AR53" s="299"/>
      <c r="AS53" s="299"/>
      <c r="AT53" s="299"/>
      <c r="AU53" s="299"/>
      <c r="AV53" s="58"/>
      <c r="AW53" s="58"/>
      <c r="AX53" s="58"/>
      <c r="AY53" s="58"/>
      <c r="AZ53" s="297"/>
      <c r="BA53" s="297"/>
      <c r="BB53" s="297"/>
      <c r="BC53" s="298"/>
      <c r="BD53" s="190"/>
      <c r="BE53" s="299"/>
      <c r="BF53" s="299"/>
      <c r="BG53" s="299"/>
      <c r="BH53" s="299"/>
      <c r="BI53" s="58"/>
      <c r="BJ53" s="58"/>
      <c r="BK53" s="58"/>
      <c r="BL53" s="58"/>
      <c r="BM53" s="297"/>
      <c r="BN53" s="297"/>
      <c r="BO53" s="297"/>
      <c r="BP53" s="298"/>
      <c r="BQ53" s="190"/>
      <c r="BR53" s="287"/>
      <c r="BS53" s="222">
        <f>M53+Z53+AM53+AZ53+BM53</f>
        <v>0</v>
      </c>
      <c r="BT53" s="256"/>
      <c r="BU53" s="1"/>
    </row>
    <row r="54" spans="1:73" ht="15.75" hidden="1" thickBot="1" x14ac:dyDescent="0.3">
      <c r="A54" s="6">
        <v>2</v>
      </c>
      <c r="B54" s="69"/>
      <c r="C54" s="70">
        <v>3310</v>
      </c>
      <c r="D54" s="362"/>
      <c r="E54" s="22"/>
      <c r="F54" s="22"/>
      <c r="G54" s="22"/>
      <c r="H54" s="22"/>
      <c r="I54" s="22"/>
      <c r="J54" s="22"/>
      <c r="K54" s="22"/>
      <c r="L54" s="22"/>
      <c r="M54" s="260"/>
      <c r="N54" s="260"/>
      <c r="O54" s="260"/>
      <c r="P54" s="257"/>
      <c r="Q54" s="336"/>
      <c r="R54" s="299"/>
      <c r="S54" s="299"/>
      <c r="T54" s="299"/>
      <c r="U54" s="299"/>
      <c r="V54" s="58"/>
      <c r="W54" s="58"/>
      <c r="X54" s="58"/>
      <c r="Y54" s="58"/>
      <c r="Z54" s="260"/>
      <c r="AA54" s="260"/>
      <c r="AB54" s="260"/>
      <c r="AC54" s="257"/>
      <c r="AD54" s="190"/>
      <c r="AE54" s="299"/>
      <c r="AF54" s="299"/>
      <c r="AG54" s="299"/>
      <c r="AH54" s="299"/>
      <c r="AI54" s="58"/>
      <c r="AJ54" s="58"/>
      <c r="AK54" s="58"/>
      <c r="AL54" s="58"/>
      <c r="AM54" s="260"/>
      <c r="AN54" s="260"/>
      <c r="AO54" s="260"/>
      <c r="AP54" s="257"/>
      <c r="AQ54" s="190"/>
      <c r="AR54" s="299"/>
      <c r="AS54" s="299"/>
      <c r="AT54" s="299"/>
      <c r="AU54" s="299"/>
      <c r="AV54" s="58"/>
      <c r="AW54" s="58"/>
      <c r="AX54" s="58"/>
      <c r="AY54" s="58"/>
      <c r="AZ54" s="260"/>
      <c r="BA54" s="260"/>
      <c r="BB54" s="260"/>
      <c r="BC54" s="257"/>
      <c r="BD54" s="190"/>
      <c r="BE54" s="299"/>
      <c r="BF54" s="299"/>
      <c r="BG54" s="299"/>
      <c r="BH54" s="299"/>
      <c r="BI54" s="58"/>
      <c r="BJ54" s="58"/>
      <c r="BK54" s="58"/>
      <c r="BL54" s="58"/>
      <c r="BM54" s="260"/>
      <c r="BN54" s="260"/>
      <c r="BO54" s="260"/>
      <c r="BP54" s="257"/>
      <c r="BQ54" s="190"/>
      <c r="BR54" s="287"/>
      <c r="BS54" s="222">
        <f>M54+Z54+AM54+AZ54+BM54</f>
        <v>0</v>
      </c>
      <c r="BT54" s="256"/>
      <c r="BU54" s="1"/>
    </row>
    <row r="55" spans="1:73" ht="15.75" hidden="1" thickBot="1" x14ac:dyDescent="0.3">
      <c r="A55" s="6">
        <v>3</v>
      </c>
      <c r="B55" s="69"/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54"/>
      <c r="N55" s="254"/>
      <c r="O55" s="254"/>
      <c r="P55" s="255"/>
      <c r="Q55" s="336"/>
      <c r="R55" s="299"/>
      <c r="S55" s="299"/>
      <c r="T55" s="299"/>
      <c r="U55" s="299"/>
      <c r="V55" s="58"/>
      <c r="W55" s="58"/>
      <c r="X55" s="58"/>
      <c r="Y55" s="58"/>
      <c r="Z55" s="254"/>
      <c r="AA55" s="254"/>
      <c r="AB55" s="254"/>
      <c r="AC55" s="255"/>
      <c r="AD55" s="190"/>
      <c r="AE55" s="299"/>
      <c r="AF55" s="299"/>
      <c r="AG55" s="299"/>
      <c r="AH55" s="299"/>
      <c r="AI55" s="58"/>
      <c r="AJ55" s="58"/>
      <c r="AK55" s="58"/>
      <c r="AL55" s="58"/>
      <c r="AM55" s="254"/>
      <c r="AN55" s="254"/>
      <c r="AO55" s="254"/>
      <c r="AP55" s="255"/>
      <c r="AQ55" s="190"/>
      <c r="AR55" s="299"/>
      <c r="AS55" s="299"/>
      <c r="AT55" s="299"/>
      <c r="AU55" s="299"/>
      <c r="AV55" s="58"/>
      <c r="AW55" s="58"/>
      <c r="AX55" s="58"/>
      <c r="AY55" s="58"/>
      <c r="AZ55" s="254"/>
      <c r="BA55" s="254"/>
      <c r="BB55" s="254"/>
      <c r="BC55" s="255"/>
      <c r="BD55" s="190"/>
      <c r="BE55" s="299"/>
      <c r="BF55" s="299"/>
      <c r="BG55" s="299"/>
      <c r="BH55" s="299"/>
      <c r="BI55" s="58"/>
      <c r="BJ55" s="58"/>
      <c r="BK55" s="58"/>
      <c r="BL55" s="58"/>
      <c r="BM55" s="254"/>
      <c r="BN55" s="254"/>
      <c r="BO55" s="254"/>
      <c r="BP55" s="255"/>
      <c r="BQ55" s="190"/>
      <c r="BR55" s="287"/>
      <c r="BS55" s="225">
        <f>M55+Z55+AM55+AZ55+BM55</f>
        <v>0</v>
      </c>
      <c r="BT55" s="269"/>
      <c r="BU55" s="1"/>
    </row>
    <row r="56" spans="1:73" ht="16.5" thickTop="1" thickBot="1" x14ac:dyDescent="0.3">
      <c r="A56" s="252" t="s">
        <v>42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192">
        <f>'2. Budget PI'!O52+'2. Budget Investigator 2'!O52+'2. Budget  Investigator 3'!O52+'2. Budget Investigator 4'!O52+'2. Budget Investigator 5'!O52+'2. Budget Investigator 6'!O52+'2. Budget Investigator 7'!O52+'2. Budget Investigator 8'!O52+'2. Budget Investigator 9'!O52+'2. Budget Investigator 10'!O52</f>
        <v>0</v>
      </c>
      <c r="N56" s="193"/>
      <c r="O56" s="194"/>
      <c r="P56" s="194"/>
      <c r="Q56" s="336"/>
      <c r="R56" s="299"/>
      <c r="S56" s="299"/>
      <c r="T56" s="299"/>
      <c r="U56" s="299"/>
      <c r="V56" s="58"/>
      <c r="W56" s="58"/>
      <c r="X56" s="58"/>
      <c r="Y56" s="58"/>
      <c r="Z56" s="192">
        <f>'2. Budget PI'!AC52+'2. Budget Investigator 2'!AC52+'2. Budget  Investigator 3'!AC52+'2. Budget Investigator 4'!AC52+'2. Budget Investigator 5'!AC52+'2. Budget Investigator 6'!AC52+'2. Budget Investigator 7'!AC52+'2. Budget Investigator 8'!AC52+'2. Budget Investigator 9'!AC52+'2. Budget Investigator 10'!AC52</f>
        <v>0</v>
      </c>
      <c r="AA56" s="193"/>
      <c r="AB56" s="194"/>
      <c r="AC56" s="194"/>
      <c r="AD56" s="190"/>
      <c r="AE56" s="299"/>
      <c r="AF56" s="299"/>
      <c r="AG56" s="299"/>
      <c r="AH56" s="299"/>
      <c r="AI56" s="58"/>
      <c r="AJ56" s="58"/>
      <c r="AK56" s="58"/>
      <c r="AL56" s="58"/>
      <c r="AM56" s="192">
        <f>'2. Budget PI'!AQ52+'2. Budget Investigator 2'!AQ52+'2. Budget  Investigator 3'!AQ52+'2. Budget Investigator 4'!AQ52+'2. Budget Investigator 5'!AQ52+'2. Budget Investigator 6'!AQ52+'2. Budget Investigator 7'!AQ52+'2. Budget Investigator 8'!AQ52+'2. Budget Investigator 9'!AQ52+'2. Budget Investigator 10'!AQ52</f>
        <v>0</v>
      </c>
      <c r="AN56" s="193"/>
      <c r="AO56" s="194"/>
      <c r="AP56" s="194"/>
      <c r="AQ56" s="190"/>
      <c r="AR56" s="299"/>
      <c r="AS56" s="299"/>
      <c r="AT56" s="299"/>
      <c r="AU56" s="299"/>
      <c r="AV56" s="58"/>
      <c r="AW56" s="58"/>
      <c r="AX56" s="58"/>
      <c r="AY56" s="58"/>
      <c r="AZ56" s="192">
        <f>'2. Budget PI'!BE52+'2. Budget Investigator 2'!BE52+'2. Budget  Investigator 3'!BE52+'2. Budget Investigator 4'!BE52+'2. Budget Investigator 5'!BE52+'2. Budget Investigator 6'!BE52+'2. Budget Investigator 7'!BE52+'2. Budget Investigator 8'!BE52+'2. Budget Investigator 9'!BE52+'2. Budget Investigator 10'!BE52</f>
        <v>0</v>
      </c>
      <c r="BA56" s="193"/>
      <c r="BB56" s="194"/>
      <c r="BC56" s="194"/>
      <c r="BD56" s="190"/>
      <c r="BE56" s="299"/>
      <c r="BF56" s="299"/>
      <c r="BG56" s="299"/>
      <c r="BH56" s="299"/>
      <c r="BI56" s="58"/>
      <c r="BJ56" s="58"/>
      <c r="BK56" s="58"/>
      <c r="BL56" s="58"/>
      <c r="BM56" s="192">
        <f>'2. Budget PI'!BS52+'2. Budget Investigator 2'!BS52+'2. Budget  Investigator 3'!BS52+'2. Budget Investigator 4'!BS52+'2. Budget Investigator 5'!BS52+'2. Budget Investigator 6'!BS52+'2. Budget Investigator 7'!BS52+'2. Budget Investigator 8'!BS52+'2. Budget Investigator 9'!BS52+'2. Budget Investigator 10'!BS52</f>
        <v>0</v>
      </c>
      <c r="BN56" s="193"/>
      <c r="BO56" s="194"/>
      <c r="BP56" s="194"/>
      <c r="BQ56" s="190"/>
      <c r="BR56" s="287"/>
      <c r="BS56" s="242">
        <f>M56+Z56+AM56+AZ56+BM56</f>
        <v>0</v>
      </c>
      <c r="BT56" s="243"/>
      <c r="BU56" s="1"/>
    </row>
    <row r="57" spans="1:73" ht="15.75" hidden="1" thickBot="1" x14ac:dyDescent="0.3">
      <c r="A57" s="71" t="s">
        <v>43</v>
      </c>
      <c r="B57" s="7"/>
      <c r="C57" s="7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62"/>
      <c r="N57" s="262"/>
      <c r="O57" s="262"/>
      <c r="P57" s="263"/>
      <c r="Q57" s="336"/>
      <c r="R57" s="299"/>
      <c r="S57" s="299"/>
      <c r="T57" s="299"/>
      <c r="U57" s="299"/>
      <c r="V57" s="58"/>
      <c r="W57" s="58"/>
      <c r="X57" s="58"/>
      <c r="Y57" s="58"/>
      <c r="Z57" s="262"/>
      <c r="AA57" s="262"/>
      <c r="AB57" s="262"/>
      <c r="AC57" s="263"/>
      <c r="AD57" s="190"/>
      <c r="AE57" s="299"/>
      <c r="AF57" s="299"/>
      <c r="AG57" s="299"/>
      <c r="AH57" s="299"/>
      <c r="AI57" s="58"/>
      <c r="AJ57" s="58"/>
      <c r="AK57" s="58"/>
      <c r="AL57" s="58"/>
      <c r="AM57" s="262"/>
      <c r="AN57" s="262"/>
      <c r="AO57" s="262"/>
      <c r="AP57" s="263"/>
      <c r="AQ57" s="190"/>
      <c r="AR57" s="299"/>
      <c r="AS57" s="299"/>
      <c r="AT57" s="299"/>
      <c r="AU57" s="299"/>
      <c r="AV57" s="58"/>
      <c r="AW57" s="58"/>
      <c r="AX57" s="58"/>
      <c r="AY57" s="58"/>
      <c r="AZ57" s="262"/>
      <c r="BA57" s="262"/>
      <c r="BB57" s="262"/>
      <c r="BC57" s="263"/>
      <c r="BD57" s="190"/>
      <c r="BE57" s="299"/>
      <c r="BF57" s="299"/>
      <c r="BG57" s="299"/>
      <c r="BH57" s="299"/>
      <c r="BI57" s="58"/>
      <c r="BJ57" s="58"/>
      <c r="BK57" s="58"/>
      <c r="BL57" s="58"/>
      <c r="BM57" s="262"/>
      <c r="BN57" s="262"/>
      <c r="BO57" s="262"/>
      <c r="BP57" s="263"/>
      <c r="BQ57" s="190"/>
      <c r="BR57" s="287"/>
      <c r="BS57" s="263"/>
      <c r="BT57" s="268"/>
      <c r="BU57" s="1"/>
    </row>
    <row r="58" spans="1:73" ht="15.75" hidden="1" thickBot="1" x14ac:dyDescent="0.3">
      <c r="A58" s="15">
        <v>1</v>
      </c>
      <c r="B58" s="53" t="s">
        <v>44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60"/>
      <c r="N58" s="260"/>
      <c r="O58" s="260"/>
      <c r="P58" s="257"/>
      <c r="Q58" s="336"/>
      <c r="R58" s="299"/>
      <c r="S58" s="299"/>
      <c r="T58" s="299"/>
      <c r="U58" s="299"/>
      <c r="V58" s="58"/>
      <c r="W58" s="58"/>
      <c r="X58" s="58"/>
      <c r="Y58" s="58"/>
      <c r="Z58" s="260"/>
      <c r="AA58" s="260"/>
      <c r="AB58" s="260"/>
      <c r="AC58" s="257"/>
      <c r="AD58" s="190"/>
      <c r="AE58" s="299"/>
      <c r="AF58" s="299"/>
      <c r="AG58" s="299"/>
      <c r="AH58" s="299"/>
      <c r="AI58" s="58"/>
      <c r="AJ58" s="58"/>
      <c r="AK58" s="58"/>
      <c r="AL58" s="58"/>
      <c r="AM58" s="260"/>
      <c r="AN58" s="260"/>
      <c r="AO58" s="260"/>
      <c r="AP58" s="257"/>
      <c r="AQ58" s="190"/>
      <c r="AR58" s="299"/>
      <c r="AS58" s="299"/>
      <c r="AT58" s="299"/>
      <c r="AU58" s="299"/>
      <c r="AV58" s="58"/>
      <c r="AW58" s="58"/>
      <c r="AX58" s="58"/>
      <c r="AY58" s="58"/>
      <c r="AZ58" s="260"/>
      <c r="BA58" s="260"/>
      <c r="BB58" s="260"/>
      <c r="BC58" s="257"/>
      <c r="BD58" s="190"/>
      <c r="BE58" s="299"/>
      <c r="BF58" s="299"/>
      <c r="BG58" s="299"/>
      <c r="BH58" s="299"/>
      <c r="BI58" s="58"/>
      <c r="BJ58" s="58"/>
      <c r="BK58" s="58"/>
      <c r="BL58" s="58"/>
      <c r="BM58" s="260"/>
      <c r="BN58" s="260"/>
      <c r="BO58" s="260"/>
      <c r="BP58" s="257"/>
      <c r="BQ58" s="190"/>
      <c r="BR58" s="287"/>
      <c r="BS58" s="222">
        <f>M58+Z58+AM58+AZ58+BM58</f>
        <v>0</v>
      </c>
      <c r="BT58" s="256"/>
      <c r="BU58" s="1"/>
    </row>
    <row r="59" spans="1:73" ht="15.75" hidden="1" thickBot="1" x14ac:dyDescent="0.3">
      <c r="A59" s="15">
        <v>2</v>
      </c>
      <c r="B59" s="53" t="s">
        <v>45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54"/>
      <c r="N59" s="254"/>
      <c r="O59" s="254"/>
      <c r="P59" s="255"/>
      <c r="Q59" s="336"/>
      <c r="R59" s="299"/>
      <c r="S59" s="299"/>
      <c r="T59" s="299"/>
      <c r="U59" s="299"/>
      <c r="V59" s="58"/>
      <c r="W59" s="58"/>
      <c r="X59" s="58"/>
      <c r="Y59" s="58"/>
      <c r="Z59" s="254"/>
      <c r="AA59" s="254"/>
      <c r="AB59" s="254"/>
      <c r="AC59" s="255"/>
      <c r="AD59" s="190"/>
      <c r="AE59" s="299"/>
      <c r="AF59" s="299"/>
      <c r="AG59" s="299"/>
      <c r="AH59" s="299"/>
      <c r="AI59" s="58"/>
      <c r="AJ59" s="58"/>
      <c r="AK59" s="58"/>
      <c r="AL59" s="58"/>
      <c r="AM59" s="254"/>
      <c r="AN59" s="254"/>
      <c r="AO59" s="254"/>
      <c r="AP59" s="255"/>
      <c r="AQ59" s="190"/>
      <c r="AR59" s="299"/>
      <c r="AS59" s="299"/>
      <c r="AT59" s="299"/>
      <c r="AU59" s="299"/>
      <c r="AV59" s="58"/>
      <c r="AW59" s="58"/>
      <c r="AX59" s="58"/>
      <c r="AY59" s="58"/>
      <c r="AZ59" s="254"/>
      <c r="BA59" s="254"/>
      <c r="BB59" s="254"/>
      <c r="BC59" s="255"/>
      <c r="BD59" s="190"/>
      <c r="BE59" s="299"/>
      <c r="BF59" s="299"/>
      <c r="BG59" s="299"/>
      <c r="BH59" s="299"/>
      <c r="BI59" s="58"/>
      <c r="BJ59" s="58"/>
      <c r="BK59" s="58"/>
      <c r="BL59" s="58"/>
      <c r="BM59" s="254"/>
      <c r="BN59" s="254"/>
      <c r="BO59" s="254"/>
      <c r="BP59" s="255"/>
      <c r="BQ59" s="190"/>
      <c r="BR59" s="287"/>
      <c r="BS59" s="222">
        <f>M59+Z59+AM59+AZ59+BM59</f>
        <v>0</v>
      </c>
      <c r="BT59" s="256"/>
      <c r="BU59" s="1"/>
    </row>
    <row r="60" spans="1:73" ht="16.5" thickTop="1" thickBot="1" x14ac:dyDescent="0.3">
      <c r="A60" s="252" t="s">
        <v>46</v>
      </c>
      <c r="B60" s="253"/>
      <c r="C60" s="253"/>
      <c r="D60" s="362"/>
      <c r="E60" s="22"/>
      <c r="F60" s="22"/>
      <c r="G60" s="22"/>
      <c r="H60" s="22"/>
      <c r="I60" s="22"/>
      <c r="J60" s="22"/>
      <c r="K60" s="22"/>
      <c r="L60" s="22"/>
      <c r="M60" s="192">
        <f>'2. Budget PI'!O56+'2. Budget Investigator 2'!O56+'2. Budget  Investigator 3'!O56+'2. Budget Investigator 4'!O56+'2. Budget Investigator 5'!O56+'2. Budget Investigator 6'!O56+'2. Budget Investigator 7'!O56+'2. Budget Investigator 8'!O56+'2. Budget Investigator 9'!O56+'2. Budget Investigator 10'!O56</f>
        <v>0</v>
      </c>
      <c r="N60" s="193"/>
      <c r="O60" s="194"/>
      <c r="P60" s="194"/>
      <c r="Q60" s="336"/>
      <c r="R60" s="299"/>
      <c r="S60" s="299"/>
      <c r="T60" s="299"/>
      <c r="U60" s="299"/>
      <c r="V60" s="58"/>
      <c r="W60" s="58"/>
      <c r="X60" s="58"/>
      <c r="Y60" s="58"/>
      <c r="Z60" s="192">
        <f>'2. Budget PI'!AC56+'2. Budget Investigator 2'!AC56+'2. Budget  Investigator 3'!AC56+'2. Budget Investigator 4'!AC56+'2. Budget Investigator 5'!AC56+'2. Budget Investigator 6'!AC56+'2. Budget Investigator 7'!AC56+'2. Budget Investigator 8'!AC56+'2. Budget Investigator 9'!AC56+'2. Budget Investigator 10'!AC56</f>
        <v>0</v>
      </c>
      <c r="AA60" s="193"/>
      <c r="AB60" s="194"/>
      <c r="AC60" s="194"/>
      <c r="AD60" s="190"/>
      <c r="AE60" s="299"/>
      <c r="AF60" s="299"/>
      <c r="AG60" s="299"/>
      <c r="AH60" s="299"/>
      <c r="AI60" s="58"/>
      <c r="AJ60" s="58"/>
      <c r="AK60" s="58"/>
      <c r="AL60" s="58"/>
      <c r="AM60" s="192">
        <f>'2. Budget PI'!AQ56+'2. Budget Investigator 2'!AQ56+'2. Budget  Investigator 3'!AQ56+'2. Budget Investigator 4'!AQ56+'2. Budget Investigator 5'!AQ56+'2. Budget Investigator 6'!AQ56+'2. Budget Investigator 7'!AQ56+'2. Budget Investigator 8'!AQ56+'2. Budget Investigator 9'!AQ56+'2. Budget Investigator 10'!AQ56</f>
        <v>0</v>
      </c>
      <c r="AN60" s="193"/>
      <c r="AO60" s="194"/>
      <c r="AP60" s="194"/>
      <c r="AQ60" s="190"/>
      <c r="AR60" s="299"/>
      <c r="AS60" s="299"/>
      <c r="AT60" s="299"/>
      <c r="AU60" s="299"/>
      <c r="AV60" s="58"/>
      <c r="AW60" s="58"/>
      <c r="AX60" s="58"/>
      <c r="AY60" s="58"/>
      <c r="AZ60" s="192">
        <f>'2. Budget PI'!BE56+'2. Budget Investigator 2'!BE56+'2. Budget  Investigator 3'!BE56+'2. Budget Investigator 4'!BE56+'2. Budget Investigator 5'!BE56+'2. Budget Investigator 6'!BE56+'2. Budget Investigator 7'!BE56+'2. Budget Investigator 8'!BE56+'2. Budget Investigator 9'!BE56+'2. Budget Investigator 10'!BE56</f>
        <v>0</v>
      </c>
      <c r="BA60" s="193"/>
      <c r="BB60" s="194"/>
      <c r="BC60" s="194"/>
      <c r="BD60" s="190"/>
      <c r="BE60" s="299"/>
      <c r="BF60" s="299"/>
      <c r="BG60" s="299"/>
      <c r="BH60" s="299"/>
      <c r="BI60" s="58"/>
      <c r="BJ60" s="58"/>
      <c r="BK60" s="58"/>
      <c r="BL60" s="58"/>
      <c r="BM60" s="192">
        <f>'2. Budget PI'!BS56+'2. Budget Investigator 2'!BS56+'2. Budget  Investigator 3'!BS56+'2. Budget Investigator 4'!BS56+'2. Budget Investigator 5'!BS56+'2. Budget Investigator 6'!BS56+'2. Budget Investigator 7'!BS56+'2. Budget Investigator 8'!BS56+'2. Budget Investigator 9'!BS56+'2. Budget Investigator 10'!BS56</f>
        <v>0</v>
      </c>
      <c r="BN60" s="193"/>
      <c r="BO60" s="194"/>
      <c r="BP60" s="194"/>
      <c r="BQ60" s="190"/>
      <c r="BR60" s="287"/>
      <c r="BS60" s="242">
        <f>M60+Z60+AM60+AZ60+BM60</f>
        <v>0</v>
      </c>
      <c r="BT60" s="243"/>
      <c r="BU60" s="1"/>
    </row>
    <row r="61" spans="1:73" ht="15" hidden="1" customHeight="1" thickBot="1" x14ac:dyDescent="0.3">
      <c r="A61" s="105" t="s">
        <v>47</v>
      </c>
      <c r="B61" s="75"/>
      <c r="C61" s="106" t="s">
        <v>98</v>
      </c>
      <c r="D61" s="362"/>
      <c r="E61" s="22"/>
      <c r="F61" s="22"/>
      <c r="G61" s="22"/>
      <c r="H61" s="22"/>
      <c r="I61" s="22"/>
      <c r="J61" s="22"/>
      <c r="K61" s="22"/>
      <c r="L61" s="22"/>
      <c r="M61" s="262"/>
      <c r="N61" s="262"/>
      <c r="O61" s="262"/>
      <c r="P61" s="263"/>
      <c r="Q61" s="336"/>
      <c r="R61" s="299"/>
      <c r="S61" s="299"/>
      <c r="T61" s="299"/>
      <c r="U61" s="299"/>
      <c r="V61" s="58"/>
      <c r="W61" s="58"/>
      <c r="X61" s="58"/>
      <c r="Y61" s="58"/>
      <c r="Z61" s="262"/>
      <c r="AA61" s="262"/>
      <c r="AB61" s="262"/>
      <c r="AC61" s="263"/>
      <c r="AD61" s="190"/>
      <c r="AE61" s="299"/>
      <c r="AF61" s="299"/>
      <c r="AG61" s="299"/>
      <c r="AH61" s="299"/>
      <c r="AI61" s="58"/>
      <c r="AJ61" s="58"/>
      <c r="AK61" s="58"/>
      <c r="AL61" s="58"/>
      <c r="AM61" s="262"/>
      <c r="AN61" s="262"/>
      <c r="AO61" s="262"/>
      <c r="AP61" s="263"/>
      <c r="AQ61" s="190"/>
      <c r="AR61" s="299"/>
      <c r="AS61" s="299"/>
      <c r="AT61" s="299"/>
      <c r="AU61" s="299"/>
      <c r="AV61" s="58"/>
      <c r="AW61" s="58"/>
      <c r="AX61" s="58"/>
      <c r="AY61" s="58"/>
      <c r="AZ61" s="262"/>
      <c r="BA61" s="262"/>
      <c r="BB61" s="262"/>
      <c r="BC61" s="263"/>
      <c r="BD61" s="190"/>
      <c r="BE61" s="299"/>
      <c r="BF61" s="299"/>
      <c r="BG61" s="299"/>
      <c r="BH61" s="299"/>
      <c r="BI61" s="58"/>
      <c r="BJ61" s="58"/>
      <c r="BK61" s="58"/>
      <c r="BL61" s="58"/>
      <c r="BM61" s="262"/>
      <c r="BN61" s="262"/>
      <c r="BO61" s="262"/>
      <c r="BP61" s="263"/>
      <c r="BQ61" s="190"/>
      <c r="BR61" s="287"/>
      <c r="BS61" s="181"/>
      <c r="BT61" s="182"/>
      <c r="BU61" s="1"/>
    </row>
    <row r="62" spans="1:73" ht="15" hidden="1" customHeight="1" x14ac:dyDescent="0.25">
      <c r="A62" s="15">
        <v>1</v>
      </c>
      <c r="B62" s="72" t="s">
        <v>130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60"/>
      <c r="N62" s="260"/>
      <c r="O62" s="260"/>
      <c r="P62" s="257"/>
      <c r="Q62" s="336"/>
      <c r="R62" s="299"/>
      <c r="S62" s="299"/>
      <c r="T62" s="299"/>
      <c r="U62" s="299"/>
      <c r="V62" s="58"/>
      <c r="W62" s="58"/>
      <c r="X62" s="58"/>
      <c r="Y62" s="58"/>
      <c r="Z62" s="260"/>
      <c r="AA62" s="260"/>
      <c r="AB62" s="260"/>
      <c r="AC62" s="257"/>
      <c r="AD62" s="190"/>
      <c r="AE62" s="299"/>
      <c r="AF62" s="299"/>
      <c r="AG62" s="299"/>
      <c r="AH62" s="299"/>
      <c r="AI62" s="58"/>
      <c r="AJ62" s="58"/>
      <c r="AK62" s="58"/>
      <c r="AL62" s="58"/>
      <c r="AM62" s="260"/>
      <c r="AN62" s="260"/>
      <c r="AO62" s="260"/>
      <c r="AP62" s="257"/>
      <c r="AQ62" s="190"/>
      <c r="AR62" s="299"/>
      <c r="AS62" s="299"/>
      <c r="AT62" s="299"/>
      <c r="AU62" s="299"/>
      <c r="AV62" s="58"/>
      <c r="AW62" s="58"/>
      <c r="AX62" s="58"/>
      <c r="AY62" s="58"/>
      <c r="AZ62" s="260"/>
      <c r="BA62" s="260"/>
      <c r="BB62" s="260"/>
      <c r="BC62" s="257"/>
      <c r="BD62" s="190"/>
      <c r="BE62" s="299"/>
      <c r="BF62" s="299"/>
      <c r="BG62" s="299"/>
      <c r="BH62" s="299"/>
      <c r="BI62" s="58"/>
      <c r="BJ62" s="58"/>
      <c r="BK62" s="58"/>
      <c r="BL62" s="58"/>
      <c r="BM62" s="260"/>
      <c r="BN62" s="260"/>
      <c r="BO62" s="260"/>
      <c r="BP62" s="257"/>
      <c r="BQ62" s="190"/>
      <c r="BR62" s="287"/>
      <c r="BS62" s="222">
        <f t="shared" ref="BS62:BS68" si="89">M62+Z62+AM62+AZ62+BM62</f>
        <v>0</v>
      </c>
      <c r="BT62" s="256"/>
      <c r="BU62" s="1"/>
    </row>
    <row r="63" spans="1:73" ht="15" hidden="1" customHeight="1" x14ac:dyDescent="0.25">
      <c r="A63" s="15">
        <v>2</v>
      </c>
      <c r="B63" s="72" t="s">
        <v>131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60"/>
      <c r="N63" s="260"/>
      <c r="O63" s="260"/>
      <c r="P63" s="257"/>
      <c r="Q63" s="336"/>
      <c r="R63" s="299"/>
      <c r="S63" s="299"/>
      <c r="T63" s="299"/>
      <c r="U63" s="299"/>
      <c r="V63" s="58"/>
      <c r="W63" s="58"/>
      <c r="X63" s="58"/>
      <c r="Y63" s="58"/>
      <c r="Z63" s="260"/>
      <c r="AA63" s="260"/>
      <c r="AB63" s="260"/>
      <c r="AC63" s="257"/>
      <c r="AD63" s="190"/>
      <c r="AE63" s="299"/>
      <c r="AF63" s="299"/>
      <c r="AG63" s="299"/>
      <c r="AH63" s="299"/>
      <c r="AI63" s="58"/>
      <c r="AJ63" s="58"/>
      <c r="AK63" s="58"/>
      <c r="AL63" s="58"/>
      <c r="AM63" s="260"/>
      <c r="AN63" s="260"/>
      <c r="AO63" s="260"/>
      <c r="AP63" s="257"/>
      <c r="AQ63" s="190"/>
      <c r="AR63" s="299"/>
      <c r="AS63" s="299"/>
      <c r="AT63" s="299"/>
      <c r="AU63" s="299"/>
      <c r="AV63" s="58"/>
      <c r="AW63" s="58"/>
      <c r="AX63" s="58"/>
      <c r="AY63" s="58"/>
      <c r="AZ63" s="260"/>
      <c r="BA63" s="260"/>
      <c r="BB63" s="260"/>
      <c r="BC63" s="257"/>
      <c r="BD63" s="190"/>
      <c r="BE63" s="299"/>
      <c r="BF63" s="299"/>
      <c r="BG63" s="299"/>
      <c r="BH63" s="299"/>
      <c r="BI63" s="58"/>
      <c r="BJ63" s="58"/>
      <c r="BK63" s="58"/>
      <c r="BL63" s="58"/>
      <c r="BM63" s="260"/>
      <c r="BN63" s="260"/>
      <c r="BO63" s="260"/>
      <c r="BP63" s="257"/>
      <c r="BQ63" s="190"/>
      <c r="BR63" s="287"/>
      <c r="BS63" s="222">
        <f t="shared" si="89"/>
        <v>0</v>
      </c>
      <c r="BT63" s="256"/>
      <c r="BU63" s="1"/>
    </row>
    <row r="64" spans="1:73" ht="15" hidden="1" customHeight="1" x14ac:dyDescent="0.25">
      <c r="A64" s="15">
        <v>3</v>
      </c>
      <c r="B64" s="72" t="s">
        <v>132</v>
      </c>
      <c r="C64" s="70"/>
      <c r="D64" s="362"/>
      <c r="E64" s="22"/>
      <c r="F64" s="22"/>
      <c r="G64" s="22"/>
      <c r="H64" s="22"/>
      <c r="I64" s="22"/>
      <c r="J64" s="22"/>
      <c r="K64" s="22"/>
      <c r="L64" s="22"/>
      <c r="M64" s="260"/>
      <c r="N64" s="260"/>
      <c r="O64" s="260"/>
      <c r="P64" s="257"/>
      <c r="Q64" s="336"/>
      <c r="R64" s="299"/>
      <c r="S64" s="299"/>
      <c r="T64" s="299"/>
      <c r="U64" s="299"/>
      <c r="V64" s="58"/>
      <c r="W64" s="58"/>
      <c r="X64" s="58"/>
      <c r="Y64" s="58"/>
      <c r="Z64" s="260"/>
      <c r="AA64" s="260"/>
      <c r="AB64" s="260"/>
      <c r="AC64" s="257"/>
      <c r="AD64" s="190"/>
      <c r="AE64" s="299"/>
      <c r="AF64" s="299"/>
      <c r="AG64" s="299"/>
      <c r="AH64" s="299"/>
      <c r="AI64" s="58"/>
      <c r="AJ64" s="58"/>
      <c r="AK64" s="58"/>
      <c r="AL64" s="58"/>
      <c r="AM64" s="260"/>
      <c r="AN64" s="260"/>
      <c r="AO64" s="260"/>
      <c r="AP64" s="257"/>
      <c r="AQ64" s="190"/>
      <c r="AR64" s="299"/>
      <c r="AS64" s="299"/>
      <c r="AT64" s="299"/>
      <c r="AU64" s="299"/>
      <c r="AV64" s="58"/>
      <c r="AW64" s="58"/>
      <c r="AX64" s="58"/>
      <c r="AY64" s="58"/>
      <c r="AZ64" s="260"/>
      <c r="BA64" s="260"/>
      <c r="BB64" s="260"/>
      <c r="BC64" s="257"/>
      <c r="BD64" s="190"/>
      <c r="BE64" s="299"/>
      <c r="BF64" s="299"/>
      <c r="BG64" s="299"/>
      <c r="BH64" s="299"/>
      <c r="BI64" s="58"/>
      <c r="BJ64" s="58"/>
      <c r="BK64" s="58"/>
      <c r="BL64" s="58"/>
      <c r="BM64" s="260"/>
      <c r="BN64" s="260"/>
      <c r="BO64" s="260"/>
      <c r="BP64" s="257"/>
      <c r="BQ64" s="190"/>
      <c r="BR64" s="287"/>
      <c r="BS64" s="222">
        <f t="shared" si="89"/>
        <v>0</v>
      </c>
      <c r="BT64" s="256"/>
      <c r="BU64" s="1"/>
    </row>
    <row r="65" spans="1:73" ht="15" hidden="1" customHeight="1" x14ac:dyDescent="0.25">
      <c r="A65" s="15">
        <v>4</v>
      </c>
      <c r="B65" s="72" t="s">
        <v>133</v>
      </c>
      <c r="C65" s="70"/>
      <c r="D65" s="362"/>
      <c r="E65" s="22"/>
      <c r="F65" s="22"/>
      <c r="G65" s="22"/>
      <c r="H65" s="22"/>
      <c r="I65" s="22"/>
      <c r="J65" s="22"/>
      <c r="K65" s="22"/>
      <c r="L65" s="22"/>
      <c r="M65" s="260"/>
      <c r="N65" s="260"/>
      <c r="O65" s="260"/>
      <c r="P65" s="257"/>
      <c r="Q65" s="336"/>
      <c r="R65" s="299"/>
      <c r="S65" s="299"/>
      <c r="T65" s="299"/>
      <c r="U65" s="299"/>
      <c r="V65" s="58"/>
      <c r="W65" s="58"/>
      <c r="X65" s="58"/>
      <c r="Y65" s="58"/>
      <c r="Z65" s="260"/>
      <c r="AA65" s="260"/>
      <c r="AB65" s="260"/>
      <c r="AC65" s="257"/>
      <c r="AD65" s="190"/>
      <c r="AE65" s="299"/>
      <c r="AF65" s="299"/>
      <c r="AG65" s="299"/>
      <c r="AH65" s="299"/>
      <c r="AI65" s="58"/>
      <c r="AJ65" s="58"/>
      <c r="AK65" s="58"/>
      <c r="AL65" s="58"/>
      <c r="AM65" s="260"/>
      <c r="AN65" s="260"/>
      <c r="AO65" s="260"/>
      <c r="AP65" s="257"/>
      <c r="AQ65" s="190"/>
      <c r="AR65" s="299"/>
      <c r="AS65" s="299"/>
      <c r="AT65" s="299"/>
      <c r="AU65" s="299"/>
      <c r="AV65" s="58"/>
      <c r="AW65" s="58"/>
      <c r="AX65" s="58"/>
      <c r="AY65" s="58"/>
      <c r="AZ65" s="260"/>
      <c r="BA65" s="260"/>
      <c r="BB65" s="260"/>
      <c r="BC65" s="257"/>
      <c r="BD65" s="190"/>
      <c r="BE65" s="299"/>
      <c r="BF65" s="299"/>
      <c r="BG65" s="299"/>
      <c r="BH65" s="299"/>
      <c r="BI65" s="58"/>
      <c r="BJ65" s="58"/>
      <c r="BK65" s="58"/>
      <c r="BL65" s="58"/>
      <c r="BM65" s="260"/>
      <c r="BN65" s="260"/>
      <c r="BO65" s="260"/>
      <c r="BP65" s="257"/>
      <c r="BQ65" s="190"/>
      <c r="BR65" s="287"/>
      <c r="BS65" s="222">
        <f t="shared" si="89"/>
        <v>0</v>
      </c>
      <c r="BT65" s="256"/>
      <c r="BU65" s="1"/>
    </row>
    <row r="66" spans="1:73" ht="15" hidden="1" customHeight="1" x14ac:dyDescent="0.25">
      <c r="A66" s="15">
        <v>5</v>
      </c>
      <c r="B66" s="72" t="s">
        <v>134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54"/>
      <c r="N66" s="254"/>
      <c r="O66" s="254"/>
      <c r="P66" s="255"/>
      <c r="Q66" s="336"/>
      <c r="R66" s="299"/>
      <c r="S66" s="299"/>
      <c r="T66" s="299"/>
      <c r="U66" s="299"/>
      <c r="V66" s="58"/>
      <c r="W66" s="58"/>
      <c r="X66" s="58"/>
      <c r="Y66" s="58"/>
      <c r="Z66" s="254"/>
      <c r="AA66" s="254"/>
      <c r="AB66" s="254"/>
      <c r="AC66" s="255"/>
      <c r="AD66" s="190"/>
      <c r="AE66" s="299"/>
      <c r="AF66" s="299"/>
      <c r="AG66" s="299"/>
      <c r="AH66" s="299"/>
      <c r="AI66" s="58"/>
      <c r="AJ66" s="58"/>
      <c r="AK66" s="58"/>
      <c r="AL66" s="58"/>
      <c r="AM66" s="254"/>
      <c r="AN66" s="254"/>
      <c r="AO66" s="254"/>
      <c r="AP66" s="255"/>
      <c r="AQ66" s="190"/>
      <c r="AR66" s="299"/>
      <c r="AS66" s="299"/>
      <c r="AT66" s="299"/>
      <c r="AU66" s="299"/>
      <c r="AV66" s="58"/>
      <c r="AW66" s="58"/>
      <c r="AX66" s="58"/>
      <c r="AY66" s="58"/>
      <c r="AZ66" s="254"/>
      <c r="BA66" s="254"/>
      <c r="BB66" s="254"/>
      <c r="BC66" s="255"/>
      <c r="BD66" s="190"/>
      <c r="BE66" s="299"/>
      <c r="BF66" s="299"/>
      <c r="BG66" s="299"/>
      <c r="BH66" s="299"/>
      <c r="BI66" s="58"/>
      <c r="BJ66" s="58"/>
      <c r="BK66" s="58"/>
      <c r="BL66" s="58"/>
      <c r="BM66" s="254"/>
      <c r="BN66" s="254"/>
      <c r="BO66" s="254"/>
      <c r="BP66" s="255"/>
      <c r="BQ66" s="190"/>
      <c r="BR66" s="287"/>
      <c r="BS66" s="222">
        <f t="shared" si="89"/>
        <v>0</v>
      </c>
      <c r="BT66" s="256"/>
      <c r="BU66" s="1"/>
    </row>
    <row r="67" spans="1:73" ht="15" hidden="1" customHeight="1" thickBot="1" x14ac:dyDescent="0.3">
      <c r="A67" s="53">
        <v>6</v>
      </c>
      <c r="B67" s="102" t="s">
        <v>129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64"/>
      <c r="N67" s="264"/>
      <c r="O67" s="264"/>
      <c r="P67" s="265"/>
      <c r="Q67" s="336"/>
      <c r="R67" s="299"/>
      <c r="S67" s="299"/>
      <c r="T67" s="299"/>
      <c r="U67" s="299"/>
      <c r="V67" s="58"/>
      <c r="W67" s="58"/>
      <c r="X67" s="58"/>
      <c r="Y67" s="58"/>
      <c r="Z67" s="264"/>
      <c r="AA67" s="264"/>
      <c r="AB67" s="264"/>
      <c r="AC67" s="265"/>
      <c r="AD67" s="190"/>
      <c r="AE67" s="299"/>
      <c r="AF67" s="299"/>
      <c r="AG67" s="299"/>
      <c r="AH67" s="299"/>
      <c r="AI67" s="58"/>
      <c r="AJ67" s="58"/>
      <c r="AK67" s="58"/>
      <c r="AL67" s="58"/>
      <c r="AM67" s="266"/>
      <c r="AN67" s="266"/>
      <c r="AO67" s="266"/>
      <c r="AP67" s="267"/>
      <c r="AQ67" s="190"/>
      <c r="AR67" s="299"/>
      <c r="AS67" s="299"/>
      <c r="AT67" s="299"/>
      <c r="AU67" s="299"/>
      <c r="AV67" s="58"/>
      <c r="AW67" s="58"/>
      <c r="AX67" s="58"/>
      <c r="AY67" s="58"/>
      <c r="AZ67" s="266"/>
      <c r="BA67" s="266"/>
      <c r="BB67" s="266"/>
      <c r="BC67" s="267"/>
      <c r="BD67" s="190"/>
      <c r="BE67" s="299"/>
      <c r="BF67" s="299"/>
      <c r="BG67" s="299"/>
      <c r="BH67" s="299"/>
      <c r="BI67" s="58"/>
      <c r="BJ67" s="58"/>
      <c r="BK67" s="58"/>
      <c r="BL67" s="58"/>
      <c r="BM67" s="266"/>
      <c r="BN67" s="266"/>
      <c r="BO67" s="266"/>
      <c r="BP67" s="267"/>
      <c r="BQ67" s="190"/>
      <c r="BR67" s="287"/>
      <c r="BS67" s="103"/>
      <c r="BT67" s="104"/>
      <c r="BU67" s="1"/>
    </row>
    <row r="68" spans="1:73" ht="16.5" customHeight="1" thickTop="1" thickBot="1" x14ac:dyDescent="0.3">
      <c r="A68" s="252" t="s">
        <v>49</v>
      </c>
      <c r="B68" s="253"/>
      <c r="C68" s="253"/>
      <c r="D68" s="362"/>
      <c r="E68" s="22"/>
      <c r="F68" s="22"/>
      <c r="G68" s="22"/>
      <c r="H68" s="22"/>
      <c r="I68" s="22"/>
      <c r="J68" s="22"/>
      <c r="K68" s="22"/>
      <c r="L68" s="22"/>
      <c r="M68" s="192">
        <f>'2. Budget PI'!O64+'2. Budget Investigator 2'!O64+'2. Budget  Investigator 3'!O64+'2. Budget Investigator 4'!O64+'2. Budget Investigator 5'!O64+'2. Budget Investigator 6'!O64+'2. Budget Investigator 7'!O64+'2. Budget Investigator 8'!O64+'2. Budget Investigator 9'!O64+'2. Budget Investigator 10'!O64</f>
        <v>0</v>
      </c>
      <c r="N68" s="193"/>
      <c r="O68" s="194"/>
      <c r="P68" s="194"/>
      <c r="Q68" s="336"/>
      <c r="R68" s="299"/>
      <c r="S68" s="299"/>
      <c r="T68" s="299"/>
      <c r="U68" s="299"/>
      <c r="V68" s="58"/>
      <c r="W68" s="58"/>
      <c r="X68" s="58"/>
      <c r="Y68" s="58"/>
      <c r="Z68" s="192">
        <f>'2. Budget PI'!AC64+'2. Budget Investigator 2'!AC64+'2. Budget  Investigator 3'!AC64+'2. Budget Investigator 4'!AC64+'2. Budget Investigator 5'!AC64+'2. Budget Investigator 6'!AC64+'2. Budget Investigator 7'!AC64+'2. Budget Investigator 8'!AC64+'2. Budget Investigator 9'!AC64+'2. Budget Investigator 10'!AC64</f>
        <v>0</v>
      </c>
      <c r="AA68" s="193"/>
      <c r="AB68" s="194"/>
      <c r="AC68" s="194"/>
      <c r="AD68" s="190"/>
      <c r="AE68" s="299"/>
      <c r="AF68" s="299"/>
      <c r="AG68" s="299"/>
      <c r="AH68" s="299"/>
      <c r="AI68" s="58"/>
      <c r="AJ68" s="58"/>
      <c r="AK68" s="58"/>
      <c r="AL68" s="58"/>
      <c r="AM68" s="192">
        <f>'2. Budget PI'!AQ64+'2. Budget Investigator 2'!AQ64+'2. Budget  Investigator 3'!AQ64+'2. Budget Investigator 4'!AQ64+'2. Budget Investigator 5'!AQ64+'2. Budget Investigator 6'!AQ64+'2. Budget Investigator 7'!AQ64+'2. Budget Investigator 8'!AQ64+'2. Budget Investigator 9'!AQ64+'2. Budget Investigator 10'!AQ64</f>
        <v>0</v>
      </c>
      <c r="AN68" s="193"/>
      <c r="AO68" s="194"/>
      <c r="AP68" s="194"/>
      <c r="AQ68" s="190"/>
      <c r="AR68" s="299"/>
      <c r="AS68" s="299"/>
      <c r="AT68" s="299"/>
      <c r="AU68" s="299"/>
      <c r="AV68" s="58"/>
      <c r="AW68" s="58"/>
      <c r="AX68" s="58"/>
      <c r="AY68" s="58"/>
      <c r="AZ68" s="192">
        <f>'2. Budget PI'!BE64+'2. Budget Investigator 2'!BE64+'2. Budget  Investigator 3'!BE64+'2. Budget Investigator 4'!BE64+'2. Budget Investigator 5'!BE64+'2. Budget Investigator 6'!BE64+'2. Budget Investigator 7'!BE64+'2. Budget Investigator 8'!BE64+'2. Budget Investigator 9'!BE64+'2. Budget Investigator 10'!BE64</f>
        <v>0</v>
      </c>
      <c r="BA68" s="193"/>
      <c r="BB68" s="194"/>
      <c r="BC68" s="194"/>
      <c r="BD68" s="190"/>
      <c r="BE68" s="299"/>
      <c r="BF68" s="299"/>
      <c r="BG68" s="299"/>
      <c r="BH68" s="299"/>
      <c r="BI68" s="58"/>
      <c r="BJ68" s="58"/>
      <c r="BK68" s="58"/>
      <c r="BL68" s="58"/>
      <c r="BM68" s="192">
        <f>'2. Budget PI'!BS64+'2. Budget Investigator 2'!BS64+'2. Budget  Investigator 3'!BS64+'2. Budget Investigator 4'!BS64+'2. Budget Investigator 5'!BS64+'2. Budget Investigator 6'!BS64+'2. Budget Investigator 7'!BS64+'2. Budget Investigator 8'!BS64+'2. Budget Investigator 9'!BS64+'2. Budget Investigator 10'!BS64</f>
        <v>0</v>
      </c>
      <c r="BN68" s="193"/>
      <c r="BO68" s="194"/>
      <c r="BP68" s="194"/>
      <c r="BQ68" s="190"/>
      <c r="BR68" s="287"/>
      <c r="BS68" s="242">
        <f t="shared" si="89"/>
        <v>0</v>
      </c>
      <c r="BT68" s="243"/>
      <c r="BU68" s="1"/>
    </row>
    <row r="69" spans="1:73" ht="15.75" hidden="1" thickBot="1" x14ac:dyDescent="0.3">
      <c r="A69" s="71" t="s">
        <v>50</v>
      </c>
      <c r="B69" s="7"/>
      <c r="C69" s="7" t="s">
        <v>98</v>
      </c>
      <c r="D69" s="362"/>
      <c r="E69" s="22"/>
      <c r="F69" s="22"/>
      <c r="G69" s="22"/>
      <c r="H69" s="22"/>
      <c r="I69" s="22"/>
      <c r="J69" s="22"/>
      <c r="K69" s="22"/>
      <c r="L69" s="22"/>
      <c r="M69" s="262"/>
      <c r="N69" s="262"/>
      <c r="O69" s="262"/>
      <c r="P69" s="263"/>
      <c r="Q69" s="336"/>
      <c r="R69" s="299"/>
      <c r="S69" s="299"/>
      <c r="T69" s="299"/>
      <c r="U69" s="299"/>
      <c r="V69" s="58"/>
      <c r="W69" s="58"/>
      <c r="X69" s="58"/>
      <c r="Y69" s="58"/>
      <c r="Z69" s="262"/>
      <c r="AA69" s="262"/>
      <c r="AB69" s="262"/>
      <c r="AC69" s="263"/>
      <c r="AD69" s="190"/>
      <c r="AE69" s="299"/>
      <c r="AF69" s="299"/>
      <c r="AG69" s="299"/>
      <c r="AH69" s="299"/>
      <c r="AI69" s="58"/>
      <c r="AJ69" s="58"/>
      <c r="AK69" s="58"/>
      <c r="AL69" s="58"/>
      <c r="AM69" s="262"/>
      <c r="AN69" s="262"/>
      <c r="AO69" s="262"/>
      <c r="AP69" s="263"/>
      <c r="AQ69" s="190"/>
      <c r="AR69" s="299"/>
      <c r="AS69" s="299"/>
      <c r="AT69" s="299"/>
      <c r="AU69" s="299"/>
      <c r="AV69" s="58"/>
      <c r="AW69" s="58"/>
      <c r="AX69" s="58"/>
      <c r="AY69" s="58"/>
      <c r="AZ69" s="262"/>
      <c r="BA69" s="262"/>
      <c r="BB69" s="262"/>
      <c r="BC69" s="263"/>
      <c r="BD69" s="190"/>
      <c r="BE69" s="299"/>
      <c r="BF69" s="299"/>
      <c r="BG69" s="299"/>
      <c r="BH69" s="299"/>
      <c r="BI69" s="58"/>
      <c r="BJ69" s="58"/>
      <c r="BK69" s="58"/>
      <c r="BL69" s="58"/>
      <c r="BM69" s="262"/>
      <c r="BN69" s="262"/>
      <c r="BO69" s="262"/>
      <c r="BP69" s="263"/>
      <c r="BQ69" s="190"/>
      <c r="BR69" s="287"/>
      <c r="BS69" s="181"/>
      <c r="BT69" s="182"/>
      <c r="BU69" s="1"/>
    </row>
    <row r="70" spans="1:73" ht="15.75" hidden="1" thickBot="1" x14ac:dyDescent="0.3">
      <c r="A70" s="15">
        <v>1</v>
      </c>
      <c r="B70" s="53" t="s">
        <v>89</v>
      </c>
      <c r="C70" s="70"/>
      <c r="D70" s="362"/>
      <c r="E70" s="22"/>
      <c r="F70" s="22"/>
      <c r="G70" s="22"/>
      <c r="H70" s="22"/>
      <c r="I70" s="22"/>
      <c r="J70" s="22"/>
      <c r="K70" s="22"/>
      <c r="L70" s="22"/>
      <c r="M70" s="260"/>
      <c r="N70" s="260"/>
      <c r="O70" s="260"/>
      <c r="P70" s="257"/>
      <c r="Q70" s="336"/>
      <c r="R70" s="299"/>
      <c r="S70" s="299"/>
      <c r="T70" s="299"/>
      <c r="U70" s="299"/>
      <c r="V70" s="58"/>
      <c r="W70" s="58"/>
      <c r="X70" s="58"/>
      <c r="Y70" s="58"/>
      <c r="Z70" s="260"/>
      <c r="AA70" s="260"/>
      <c r="AB70" s="260"/>
      <c r="AC70" s="257"/>
      <c r="AD70" s="190"/>
      <c r="AE70" s="299"/>
      <c r="AF70" s="299"/>
      <c r="AG70" s="299"/>
      <c r="AH70" s="299"/>
      <c r="AI70" s="58"/>
      <c r="AJ70" s="58"/>
      <c r="AK70" s="58"/>
      <c r="AL70" s="58"/>
      <c r="AM70" s="260"/>
      <c r="AN70" s="260"/>
      <c r="AO70" s="260"/>
      <c r="AP70" s="257"/>
      <c r="AQ70" s="190"/>
      <c r="AR70" s="299"/>
      <c r="AS70" s="299"/>
      <c r="AT70" s="299"/>
      <c r="AU70" s="299"/>
      <c r="AV70" s="58"/>
      <c r="AW70" s="58"/>
      <c r="AX70" s="58"/>
      <c r="AY70" s="58"/>
      <c r="AZ70" s="260"/>
      <c r="BA70" s="260"/>
      <c r="BB70" s="260"/>
      <c r="BC70" s="257"/>
      <c r="BD70" s="190"/>
      <c r="BE70" s="299"/>
      <c r="BF70" s="299"/>
      <c r="BG70" s="299"/>
      <c r="BH70" s="299"/>
      <c r="BI70" s="58"/>
      <c r="BJ70" s="58"/>
      <c r="BK70" s="58"/>
      <c r="BL70" s="58"/>
      <c r="BM70" s="260"/>
      <c r="BN70" s="260"/>
      <c r="BO70" s="260"/>
      <c r="BP70" s="257"/>
      <c r="BQ70" s="190"/>
      <c r="BR70" s="287"/>
      <c r="BS70" s="222">
        <f t="shared" ref="BS70:BS90" si="90">M70+Z70+AM70+AZ70+BM70</f>
        <v>0</v>
      </c>
      <c r="BT70" s="256"/>
      <c r="BU70" s="1"/>
    </row>
    <row r="71" spans="1:73" ht="15.75" hidden="1" thickBot="1" x14ac:dyDescent="0.3">
      <c r="A71" s="15">
        <v>2</v>
      </c>
      <c r="B71" s="53" t="s">
        <v>51</v>
      </c>
      <c r="C71" s="70"/>
      <c r="D71" s="362"/>
      <c r="E71" s="22"/>
      <c r="F71" s="22"/>
      <c r="G71" s="22"/>
      <c r="H71" s="22"/>
      <c r="I71" s="22"/>
      <c r="J71" s="22"/>
      <c r="K71" s="22"/>
      <c r="L71" s="22"/>
      <c r="M71" s="260"/>
      <c r="N71" s="260"/>
      <c r="O71" s="260"/>
      <c r="P71" s="257"/>
      <c r="Q71" s="336"/>
      <c r="R71" s="299"/>
      <c r="S71" s="299"/>
      <c r="T71" s="299"/>
      <c r="U71" s="299"/>
      <c r="V71" s="58"/>
      <c r="W71" s="58"/>
      <c r="X71" s="58"/>
      <c r="Y71" s="58"/>
      <c r="Z71" s="260"/>
      <c r="AA71" s="260"/>
      <c r="AB71" s="260"/>
      <c r="AC71" s="257"/>
      <c r="AD71" s="190"/>
      <c r="AE71" s="299"/>
      <c r="AF71" s="299"/>
      <c r="AG71" s="299"/>
      <c r="AH71" s="299"/>
      <c r="AI71" s="58"/>
      <c r="AJ71" s="58"/>
      <c r="AK71" s="58"/>
      <c r="AL71" s="58"/>
      <c r="AM71" s="260"/>
      <c r="AN71" s="260"/>
      <c r="AO71" s="260"/>
      <c r="AP71" s="257"/>
      <c r="AQ71" s="190"/>
      <c r="AR71" s="299"/>
      <c r="AS71" s="299"/>
      <c r="AT71" s="299"/>
      <c r="AU71" s="299"/>
      <c r="AV71" s="58"/>
      <c r="AW71" s="58"/>
      <c r="AX71" s="58"/>
      <c r="AY71" s="58"/>
      <c r="AZ71" s="260"/>
      <c r="BA71" s="260"/>
      <c r="BB71" s="260"/>
      <c r="BC71" s="257"/>
      <c r="BD71" s="190"/>
      <c r="BE71" s="299"/>
      <c r="BF71" s="299"/>
      <c r="BG71" s="299"/>
      <c r="BH71" s="299"/>
      <c r="BI71" s="58"/>
      <c r="BJ71" s="58"/>
      <c r="BK71" s="58"/>
      <c r="BL71" s="58"/>
      <c r="BM71" s="260"/>
      <c r="BN71" s="260"/>
      <c r="BO71" s="260"/>
      <c r="BP71" s="257"/>
      <c r="BQ71" s="190"/>
      <c r="BR71" s="287"/>
      <c r="BS71" s="222">
        <f t="shared" si="90"/>
        <v>0</v>
      </c>
      <c r="BT71" s="256"/>
      <c r="BU71" s="1"/>
    </row>
    <row r="72" spans="1:73" ht="15.75" hidden="1" thickBot="1" x14ac:dyDescent="0.3">
      <c r="A72" s="15">
        <v>3</v>
      </c>
      <c r="B72" s="53" t="s">
        <v>52</v>
      </c>
      <c r="C72" s="70"/>
      <c r="D72" s="362"/>
      <c r="E72" s="22"/>
      <c r="F72" s="22"/>
      <c r="G72" s="22"/>
      <c r="H72" s="22"/>
      <c r="I72" s="22"/>
      <c r="J72" s="22"/>
      <c r="K72" s="22"/>
      <c r="L72" s="22"/>
      <c r="M72" s="260"/>
      <c r="N72" s="260"/>
      <c r="O72" s="260"/>
      <c r="P72" s="257"/>
      <c r="Q72" s="336"/>
      <c r="R72" s="299"/>
      <c r="S72" s="299"/>
      <c r="T72" s="299"/>
      <c r="U72" s="299"/>
      <c r="V72" s="58"/>
      <c r="W72" s="58"/>
      <c r="X72" s="58"/>
      <c r="Y72" s="58"/>
      <c r="Z72" s="260"/>
      <c r="AA72" s="260"/>
      <c r="AB72" s="260"/>
      <c r="AC72" s="257"/>
      <c r="AD72" s="190"/>
      <c r="AE72" s="299"/>
      <c r="AF72" s="299"/>
      <c r="AG72" s="299"/>
      <c r="AH72" s="299"/>
      <c r="AI72" s="58"/>
      <c r="AJ72" s="58"/>
      <c r="AK72" s="58"/>
      <c r="AL72" s="58"/>
      <c r="AM72" s="260"/>
      <c r="AN72" s="260"/>
      <c r="AO72" s="260"/>
      <c r="AP72" s="257"/>
      <c r="AQ72" s="190"/>
      <c r="AR72" s="299"/>
      <c r="AS72" s="299"/>
      <c r="AT72" s="299"/>
      <c r="AU72" s="299"/>
      <c r="AV72" s="58"/>
      <c r="AW72" s="58"/>
      <c r="AX72" s="58"/>
      <c r="AY72" s="58"/>
      <c r="AZ72" s="260"/>
      <c r="BA72" s="260"/>
      <c r="BB72" s="260"/>
      <c r="BC72" s="257"/>
      <c r="BD72" s="190"/>
      <c r="BE72" s="299"/>
      <c r="BF72" s="299"/>
      <c r="BG72" s="299"/>
      <c r="BH72" s="299"/>
      <c r="BI72" s="58"/>
      <c r="BJ72" s="58"/>
      <c r="BK72" s="58"/>
      <c r="BL72" s="58"/>
      <c r="BM72" s="260"/>
      <c r="BN72" s="260"/>
      <c r="BO72" s="260"/>
      <c r="BP72" s="257"/>
      <c r="BQ72" s="190"/>
      <c r="BR72" s="287"/>
      <c r="BS72" s="222">
        <f t="shared" si="90"/>
        <v>0</v>
      </c>
      <c r="BT72" s="256"/>
      <c r="BU72" s="1"/>
    </row>
    <row r="73" spans="1:73" ht="15.75" hidden="1" thickBot="1" x14ac:dyDescent="0.3">
      <c r="A73" s="15">
        <v>4</v>
      </c>
      <c r="B73" s="53" t="s">
        <v>53</v>
      </c>
      <c r="C73" s="70"/>
      <c r="D73" s="362"/>
      <c r="E73" s="22"/>
      <c r="F73" s="22"/>
      <c r="G73" s="22"/>
      <c r="H73" s="22"/>
      <c r="I73" s="22"/>
      <c r="J73" s="22"/>
      <c r="K73" s="22"/>
      <c r="L73" s="22"/>
      <c r="M73" s="260"/>
      <c r="N73" s="260"/>
      <c r="O73" s="260"/>
      <c r="P73" s="257"/>
      <c r="Q73" s="336"/>
      <c r="R73" s="299"/>
      <c r="S73" s="299"/>
      <c r="T73" s="299"/>
      <c r="U73" s="299"/>
      <c r="V73" s="58"/>
      <c r="W73" s="58"/>
      <c r="X73" s="58"/>
      <c r="Y73" s="58"/>
      <c r="Z73" s="260"/>
      <c r="AA73" s="260"/>
      <c r="AB73" s="260"/>
      <c r="AC73" s="257"/>
      <c r="AD73" s="190"/>
      <c r="AE73" s="299"/>
      <c r="AF73" s="299"/>
      <c r="AG73" s="299"/>
      <c r="AH73" s="299"/>
      <c r="AI73" s="58"/>
      <c r="AJ73" s="58"/>
      <c r="AK73" s="58"/>
      <c r="AL73" s="58"/>
      <c r="AM73" s="260"/>
      <c r="AN73" s="260"/>
      <c r="AO73" s="260"/>
      <c r="AP73" s="257"/>
      <c r="AQ73" s="190"/>
      <c r="AR73" s="299"/>
      <c r="AS73" s="299"/>
      <c r="AT73" s="299"/>
      <c r="AU73" s="299"/>
      <c r="AV73" s="58"/>
      <c r="AW73" s="58"/>
      <c r="AX73" s="58"/>
      <c r="AY73" s="58"/>
      <c r="AZ73" s="260"/>
      <c r="BA73" s="260"/>
      <c r="BB73" s="260"/>
      <c r="BC73" s="257"/>
      <c r="BD73" s="190"/>
      <c r="BE73" s="299"/>
      <c r="BF73" s="299"/>
      <c r="BG73" s="299"/>
      <c r="BH73" s="299"/>
      <c r="BI73" s="58"/>
      <c r="BJ73" s="58"/>
      <c r="BK73" s="58"/>
      <c r="BL73" s="58"/>
      <c r="BM73" s="260"/>
      <c r="BN73" s="260"/>
      <c r="BO73" s="260"/>
      <c r="BP73" s="257"/>
      <c r="BQ73" s="190"/>
      <c r="BR73" s="287"/>
      <c r="BS73" s="222">
        <f t="shared" si="90"/>
        <v>0</v>
      </c>
      <c r="BT73" s="256"/>
      <c r="BU73" s="1"/>
    </row>
    <row r="74" spans="1:73" ht="15.75" hidden="1" thickBot="1" x14ac:dyDescent="0.3">
      <c r="A74" s="15">
        <v>5</v>
      </c>
      <c r="B74" s="72" t="s">
        <v>54</v>
      </c>
      <c r="C74" s="78">
        <v>7021</v>
      </c>
      <c r="D74" s="362"/>
      <c r="E74" s="8" t="s">
        <v>55</v>
      </c>
      <c r="F74" s="261" t="str">
        <f>'Subaward Information'!C2</f>
        <v>[Enter here]</v>
      </c>
      <c r="G74" s="261"/>
      <c r="H74" s="261"/>
      <c r="I74" s="56"/>
      <c r="J74" s="56"/>
      <c r="K74" s="56"/>
      <c r="L74" s="56"/>
      <c r="M74" s="257">
        <f>'Subaward Information'!C8</f>
        <v>0</v>
      </c>
      <c r="N74" s="258"/>
      <c r="O74" s="258"/>
      <c r="P74" s="259"/>
      <c r="Q74" s="336"/>
      <c r="R74" s="299"/>
      <c r="S74" s="299"/>
      <c r="T74" s="299"/>
      <c r="U74" s="299"/>
      <c r="V74" s="58"/>
      <c r="W74" s="58"/>
      <c r="X74" s="58"/>
      <c r="Y74" s="58"/>
      <c r="Z74" s="257">
        <f>'Subaward Information'!D8</f>
        <v>0</v>
      </c>
      <c r="AA74" s="258"/>
      <c r="AB74" s="258"/>
      <c r="AC74" s="259"/>
      <c r="AD74" s="190"/>
      <c r="AE74" s="299"/>
      <c r="AF74" s="299"/>
      <c r="AG74" s="299"/>
      <c r="AH74" s="299"/>
      <c r="AI74" s="58"/>
      <c r="AJ74" s="58"/>
      <c r="AK74" s="58"/>
      <c r="AL74" s="58"/>
      <c r="AM74" s="257">
        <f>'Subaward Information'!E8</f>
        <v>0</v>
      </c>
      <c r="AN74" s="258"/>
      <c r="AO74" s="258"/>
      <c r="AP74" s="259"/>
      <c r="AQ74" s="190"/>
      <c r="AR74" s="299"/>
      <c r="AS74" s="299"/>
      <c r="AT74" s="299"/>
      <c r="AU74" s="299"/>
      <c r="AV74" s="58"/>
      <c r="AW74" s="58"/>
      <c r="AX74" s="58"/>
      <c r="AY74" s="58"/>
      <c r="AZ74" s="257">
        <f>'Subaward Information'!F8</f>
        <v>0</v>
      </c>
      <c r="BA74" s="258"/>
      <c r="BB74" s="258"/>
      <c r="BC74" s="259"/>
      <c r="BD74" s="190"/>
      <c r="BE74" s="299"/>
      <c r="BF74" s="299"/>
      <c r="BG74" s="299"/>
      <c r="BH74" s="299"/>
      <c r="BI74" s="58"/>
      <c r="BJ74" s="58"/>
      <c r="BK74" s="58"/>
      <c r="BL74" s="58"/>
      <c r="BM74" s="257">
        <f>'Subaward Information'!G8</f>
        <v>0</v>
      </c>
      <c r="BN74" s="258"/>
      <c r="BO74" s="258"/>
      <c r="BP74" s="259"/>
      <c r="BQ74" s="190"/>
      <c r="BR74" s="287"/>
      <c r="BS74" s="222">
        <f t="shared" si="90"/>
        <v>0</v>
      </c>
      <c r="BT74" s="256"/>
      <c r="BU74" s="1"/>
    </row>
    <row r="75" spans="1:73" ht="15.75" hidden="1" thickBot="1" x14ac:dyDescent="0.3">
      <c r="A75" s="15">
        <v>6</v>
      </c>
      <c r="B75" s="72" t="s">
        <v>56</v>
      </c>
      <c r="C75" s="78">
        <v>7022</v>
      </c>
      <c r="D75" s="362"/>
      <c r="E75" s="8" t="s">
        <v>55</v>
      </c>
      <c r="F75" s="261" t="str">
        <f>'Subaward Information'!C11</f>
        <v>[Enter here]</v>
      </c>
      <c r="G75" s="261"/>
      <c r="H75" s="261"/>
      <c r="I75" s="56"/>
      <c r="J75" s="56"/>
      <c r="K75" s="56"/>
      <c r="L75" s="56"/>
      <c r="M75" s="257">
        <f>'Subaward Information'!C17</f>
        <v>0</v>
      </c>
      <c r="N75" s="258"/>
      <c r="O75" s="258"/>
      <c r="P75" s="259"/>
      <c r="Q75" s="336"/>
      <c r="R75" s="299"/>
      <c r="S75" s="299"/>
      <c r="T75" s="299"/>
      <c r="U75" s="299"/>
      <c r="V75" s="58"/>
      <c r="W75" s="58"/>
      <c r="X75" s="58"/>
      <c r="Y75" s="58"/>
      <c r="Z75" s="257">
        <f>'Subaward Information'!D17</f>
        <v>0</v>
      </c>
      <c r="AA75" s="258"/>
      <c r="AB75" s="258"/>
      <c r="AC75" s="259"/>
      <c r="AD75" s="190"/>
      <c r="AE75" s="299"/>
      <c r="AF75" s="299"/>
      <c r="AG75" s="299"/>
      <c r="AH75" s="299"/>
      <c r="AI75" s="58"/>
      <c r="AJ75" s="58"/>
      <c r="AK75" s="58"/>
      <c r="AL75" s="58"/>
      <c r="AM75" s="257">
        <f>'Subaward Information'!E17</f>
        <v>0</v>
      </c>
      <c r="AN75" s="258"/>
      <c r="AO75" s="258"/>
      <c r="AP75" s="259"/>
      <c r="AQ75" s="190"/>
      <c r="AR75" s="299"/>
      <c r="AS75" s="299"/>
      <c r="AT75" s="299"/>
      <c r="AU75" s="299"/>
      <c r="AV75" s="58"/>
      <c r="AW75" s="58"/>
      <c r="AX75" s="58"/>
      <c r="AY75" s="58"/>
      <c r="AZ75" s="257">
        <f>'Subaward Information'!F17</f>
        <v>0</v>
      </c>
      <c r="BA75" s="258"/>
      <c r="BB75" s="258"/>
      <c r="BC75" s="259"/>
      <c r="BD75" s="190"/>
      <c r="BE75" s="299"/>
      <c r="BF75" s="299"/>
      <c r="BG75" s="299"/>
      <c r="BH75" s="299"/>
      <c r="BI75" s="58"/>
      <c r="BJ75" s="58"/>
      <c r="BK75" s="58"/>
      <c r="BL75" s="58"/>
      <c r="BM75" s="257">
        <f>'Subaward Information'!G17</f>
        <v>0</v>
      </c>
      <c r="BN75" s="258"/>
      <c r="BO75" s="258"/>
      <c r="BP75" s="259"/>
      <c r="BQ75" s="190"/>
      <c r="BR75" s="287"/>
      <c r="BS75" s="222">
        <f t="shared" si="90"/>
        <v>0</v>
      </c>
      <c r="BT75" s="256"/>
      <c r="BU75" s="1"/>
    </row>
    <row r="76" spans="1:73" ht="15.75" hidden="1" thickBot="1" x14ac:dyDescent="0.3">
      <c r="A76" s="15">
        <v>7</v>
      </c>
      <c r="B76" s="72" t="s">
        <v>57</v>
      </c>
      <c r="C76" s="78">
        <v>7023</v>
      </c>
      <c r="D76" s="362"/>
      <c r="E76" s="8" t="s">
        <v>55</v>
      </c>
      <c r="F76" s="261" t="str">
        <f>'Subaward Information'!C20</f>
        <v>[Enter here]</v>
      </c>
      <c r="G76" s="261"/>
      <c r="H76" s="261"/>
      <c r="I76" s="56"/>
      <c r="J76" s="56"/>
      <c r="K76" s="56"/>
      <c r="L76" s="56"/>
      <c r="M76" s="257">
        <f>'Subaward Information'!C26</f>
        <v>0</v>
      </c>
      <c r="N76" s="258"/>
      <c r="O76" s="258"/>
      <c r="P76" s="259"/>
      <c r="Q76" s="336"/>
      <c r="R76" s="299"/>
      <c r="S76" s="299"/>
      <c r="T76" s="299"/>
      <c r="U76" s="299"/>
      <c r="V76" s="58"/>
      <c r="W76" s="58"/>
      <c r="X76" s="58"/>
      <c r="Y76" s="58"/>
      <c r="Z76" s="257">
        <f>'Subaward Information'!D26</f>
        <v>0</v>
      </c>
      <c r="AA76" s="258"/>
      <c r="AB76" s="258"/>
      <c r="AC76" s="259"/>
      <c r="AD76" s="190"/>
      <c r="AE76" s="299"/>
      <c r="AF76" s="299"/>
      <c r="AG76" s="299"/>
      <c r="AH76" s="299"/>
      <c r="AI76" s="58"/>
      <c r="AJ76" s="58"/>
      <c r="AK76" s="58"/>
      <c r="AL76" s="58"/>
      <c r="AM76" s="257">
        <f>'Subaward Information'!E26</f>
        <v>0</v>
      </c>
      <c r="AN76" s="258"/>
      <c r="AO76" s="258"/>
      <c r="AP76" s="259"/>
      <c r="AQ76" s="190"/>
      <c r="AR76" s="299"/>
      <c r="AS76" s="299"/>
      <c r="AT76" s="299"/>
      <c r="AU76" s="299"/>
      <c r="AV76" s="58"/>
      <c r="AW76" s="58"/>
      <c r="AX76" s="58"/>
      <c r="AY76" s="58"/>
      <c r="AZ76" s="257">
        <f>'Subaward Information'!F26</f>
        <v>0</v>
      </c>
      <c r="BA76" s="258"/>
      <c r="BB76" s="258"/>
      <c r="BC76" s="259"/>
      <c r="BD76" s="190"/>
      <c r="BE76" s="299"/>
      <c r="BF76" s="299"/>
      <c r="BG76" s="299"/>
      <c r="BH76" s="299"/>
      <c r="BI76" s="58"/>
      <c r="BJ76" s="58"/>
      <c r="BK76" s="58"/>
      <c r="BL76" s="58"/>
      <c r="BM76" s="257">
        <f>'Subaward Information'!G26</f>
        <v>0</v>
      </c>
      <c r="BN76" s="258"/>
      <c r="BO76" s="258"/>
      <c r="BP76" s="259"/>
      <c r="BQ76" s="190"/>
      <c r="BR76" s="287"/>
      <c r="BS76" s="222">
        <f t="shared" si="90"/>
        <v>0</v>
      </c>
      <c r="BT76" s="256"/>
      <c r="BU76" s="1"/>
    </row>
    <row r="77" spans="1:73" ht="15.75" hidden="1" thickBot="1" x14ac:dyDescent="0.3">
      <c r="A77" s="15">
        <v>8</v>
      </c>
      <c r="B77" s="72" t="s">
        <v>58</v>
      </c>
      <c r="C77" s="78">
        <v>7024</v>
      </c>
      <c r="D77" s="362"/>
      <c r="E77" s="8" t="s">
        <v>59</v>
      </c>
      <c r="F77" s="261" t="str">
        <f>'Subaward Information'!C29</f>
        <v>[Enter here]</v>
      </c>
      <c r="G77" s="261"/>
      <c r="H77" s="261"/>
      <c r="I77" s="56"/>
      <c r="J77" s="56"/>
      <c r="K77" s="56"/>
      <c r="L77" s="56"/>
      <c r="M77" s="257">
        <f>'Subaward Information'!C35</f>
        <v>0</v>
      </c>
      <c r="N77" s="258"/>
      <c r="O77" s="258"/>
      <c r="P77" s="259"/>
      <c r="Q77" s="336"/>
      <c r="R77" s="299"/>
      <c r="S77" s="299"/>
      <c r="T77" s="299"/>
      <c r="U77" s="299"/>
      <c r="V77" s="58"/>
      <c r="W77" s="58"/>
      <c r="X77" s="58"/>
      <c r="Y77" s="58"/>
      <c r="Z77" s="257">
        <f>'Subaward Information'!D35</f>
        <v>0</v>
      </c>
      <c r="AA77" s="258"/>
      <c r="AB77" s="258"/>
      <c r="AC77" s="259"/>
      <c r="AD77" s="190"/>
      <c r="AE77" s="299"/>
      <c r="AF77" s="299"/>
      <c r="AG77" s="299"/>
      <c r="AH77" s="299"/>
      <c r="AI77" s="58"/>
      <c r="AJ77" s="58"/>
      <c r="AK77" s="58"/>
      <c r="AL77" s="58"/>
      <c r="AM77" s="257">
        <f>'Subaward Information'!E35</f>
        <v>0</v>
      </c>
      <c r="AN77" s="258"/>
      <c r="AO77" s="258"/>
      <c r="AP77" s="259"/>
      <c r="AQ77" s="190"/>
      <c r="AR77" s="299"/>
      <c r="AS77" s="299"/>
      <c r="AT77" s="299"/>
      <c r="AU77" s="299"/>
      <c r="AV77" s="58"/>
      <c r="AW77" s="58"/>
      <c r="AX77" s="58"/>
      <c r="AY77" s="58"/>
      <c r="AZ77" s="257">
        <f>'Subaward Information'!F35</f>
        <v>0</v>
      </c>
      <c r="BA77" s="258"/>
      <c r="BB77" s="258"/>
      <c r="BC77" s="259"/>
      <c r="BD77" s="190"/>
      <c r="BE77" s="299"/>
      <c r="BF77" s="299"/>
      <c r="BG77" s="299"/>
      <c r="BH77" s="299"/>
      <c r="BI77" s="58"/>
      <c r="BJ77" s="58"/>
      <c r="BK77" s="58"/>
      <c r="BL77" s="58"/>
      <c r="BM77" s="257">
        <f>'Subaward Information'!G35</f>
        <v>0</v>
      </c>
      <c r="BN77" s="258"/>
      <c r="BO77" s="258"/>
      <c r="BP77" s="259"/>
      <c r="BQ77" s="190"/>
      <c r="BR77" s="287"/>
      <c r="BS77" s="222">
        <f t="shared" si="90"/>
        <v>0</v>
      </c>
      <c r="BT77" s="256"/>
      <c r="BU77" s="1"/>
    </row>
    <row r="78" spans="1:73" ht="15.75" hidden="1" thickBot="1" x14ac:dyDescent="0.3">
      <c r="A78" s="15">
        <v>9</v>
      </c>
      <c r="B78" s="72" t="s">
        <v>60</v>
      </c>
      <c r="C78" s="78">
        <v>7025</v>
      </c>
      <c r="D78" s="362"/>
      <c r="E78" s="8" t="s">
        <v>59</v>
      </c>
      <c r="F78" s="261" t="str">
        <f>'Subaward Information'!C38</f>
        <v>[Enter here]</v>
      </c>
      <c r="G78" s="261"/>
      <c r="H78" s="261"/>
      <c r="I78" s="56"/>
      <c r="J78" s="56"/>
      <c r="K78" s="56"/>
      <c r="L78" s="56"/>
      <c r="M78" s="257">
        <f>'Subaward Information'!C44</f>
        <v>0</v>
      </c>
      <c r="N78" s="258"/>
      <c r="O78" s="258"/>
      <c r="P78" s="259"/>
      <c r="Q78" s="336"/>
      <c r="R78" s="299"/>
      <c r="S78" s="299"/>
      <c r="T78" s="299"/>
      <c r="U78" s="299"/>
      <c r="V78" s="58"/>
      <c r="W78" s="58"/>
      <c r="X78" s="58"/>
      <c r="Y78" s="58"/>
      <c r="Z78" s="257">
        <f>'Subaward Information'!D44</f>
        <v>0</v>
      </c>
      <c r="AA78" s="258"/>
      <c r="AB78" s="258"/>
      <c r="AC78" s="259"/>
      <c r="AD78" s="190"/>
      <c r="AE78" s="299"/>
      <c r="AF78" s="299"/>
      <c r="AG78" s="299"/>
      <c r="AH78" s="299"/>
      <c r="AI78" s="58"/>
      <c r="AJ78" s="58"/>
      <c r="AK78" s="58"/>
      <c r="AL78" s="58"/>
      <c r="AM78" s="257">
        <f>'Subaward Information'!E44</f>
        <v>0</v>
      </c>
      <c r="AN78" s="258"/>
      <c r="AO78" s="258"/>
      <c r="AP78" s="259"/>
      <c r="AQ78" s="190"/>
      <c r="AR78" s="299"/>
      <c r="AS78" s="299"/>
      <c r="AT78" s="299"/>
      <c r="AU78" s="299"/>
      <c r="AV78" s="58"/>
      <c r="AW78" s="58"/>
      <c r="AX78" s="58"/>
      <c r="AY78" s="58"/>
      <c r="AZ78" s="257">
        <f>'Subaward Information'!F44</f>
        <v>0</v>
      </c>
      <c r="BA78" s="258"/>
      <c r="BB78" s="258"/>
      <c r="BC78" s="259"/>
      <c r="BD78" s="190"/>
      <c r="BE78" s="299"/>
      <c r="BF78" s="299"/>
      <c r="BG78" s="299"/>
      <c r="BH78" s="299"/>
      <c r="BI78" s="58"/>
      <c r="BJ78" s="58"/>
      <c r="BK78" s="58"/>
      <c r="BL78" s="58"/>
      <c r="BM78" s="257">
        <f>'Subaward Information'!G44</f>
        <v>0</v>
      </c>
      <c r="BN78" s="258"/>
      <c r="BO78" s="258"/>
      <c r="BP78" s="259"/>
      <c r="BQ78" s="190"/>
      <c r="BR78" s="287"/>
      <c r="BS78" s="222">
        <f t="shared" si="90"/>
        <v>0</v>
      </c>
      <c r="BT78" s="256"/>
      <c r="BU78" s="1"/>
    </row>
    <row r="79" spans="1:73" ht="15.75" hidden="1" thickBot="1" x14ac:dyDescent="0.3">
      <c r="A79" s="15">
        <v>10</v>
      </c>
      <c r="B79" s="73" t="s">
        <v>61</v>
      </c>
      <c r="C79" s="79"/>
      <c r="D79" s="362"/>
      <c r="E79" s="22"/>
      <c r="F79" s="22"/>
      <c r="G79" s="22"/>
      <c r="H79" s="22"/>
      <c r="I79" s="22"/>
      <c r="J79" s="22"/>
      <c r="K79" s="22"/>
      <c r="L79" s="22"/>
      <c r="M79" s="260"/>
      <c r="N79" s="260"/>
      <c r="O79" s="260"/>
      <c r="P79" s="257"/>
      <c r="Q79" s="336"/>
      <c r="R79" s="299"/>
      <c r="S79" s="299"/>
      <c r="T79" s="299"/>
      <c r="U79" s="299"/>
      <c r="V79" s="58"/>
      <c r="W79" s="58"/>
      <c r="X79" s="58"/>
      <c r="Y79" s="58"/>
      <c r="Z79" s="260"/>
      <c r="AA79" s="260"/>
      <c r="AB79" s="260"/>
      <c r="AC79" s="257"/>
      <c r="AD79" s="190"/>
      <c r="AE79" s="299"/>
      <c r="AF79" s="299"/>
      <c r="AG79" s="299"/>
      <c r="AH79" s="299"/>
      <c r="AI79" s="58"/>
      <c r="AJ79" s="58"/>
      <c r="AK79" s="58"/>
      <c r="AL79" s="58"/>
      <c r="AM79" s="260"/>
      <c r="AN79" s="260"/>
      <c r="AO79" s="260"/>
      <c r="AP79" s="257"/>
      <c r="AQ79" s="190"/>
      <c r="AR79" s="299"/>
      <c r="AS79" s="299"/>
      <c r="AT79" s="299"/>
      <c r="AU79" s="299"/>
      <c r="AV79" s="58"/>
      <c r="AW79" s="58"/>
      <c r="AX79" s="58"/>
      <c r="AY79" s="58"/>
      <c r="AZ79" s="260"/>
      <c r="BA79" s="260"/>
      <c r="BB79" s="260"/>
      <c r="BC79" s="257"/>
      <c r="BD79" s="190"/>
      <c r="BE79" s="299"/>
      <c r="BF79" s="299"/>
      <c r="BG79" s="299"/>
      <c r="BH79" s="299"/>
      <c r="BI79" s="58"/>
      <c r="BJ79" s="58"/>
      <c r="BK79" s="58"/>
      <c r="BL79" s="58"/>
      <c r="BM79" s="260"/>
      <c r="BN79" s="260"/>
      <c r="BO79" s="260"/>
      <c r="BP79" s="257"/>
      <c r="BQ79" s="190"/>
      <c r="BR79" s="287"/>
      <c r="BS79" s="222">
        <f t="shared" si="90"/>
        <v>0</v>
      </c>
      <c r="BT79" s="256"/>
      <c r="BU79" s="1"/>
    </row>
    <row r="80" spans="1:73" ht="15.75" hidden="1" thickBot="1" x14ac:dyDescent="0.3">
      <c r="A80" s="15">
        <v>11</v>
      </c>
      <c r="B80" s="74" t="s">
        <v>62</v>
      </c>
      <c r="C80" s="80"/>
      <c r="D80" s="362"/>
      <c r="E80" s="22"/>
      <c r="F80" s="22"/>
      <c r="G80" s="22"/>
      <c r="H80" s="22"/>
      <c r="I80" s="22"/>
      <c r="J80" s="22"/>
      <c r="K80" s="22"/>
      <c r="L80" s="22"/>
      <c r="M80" s="257"/>
      <c r="N80" s="258"/>
      <c r="O80" s="258"/>
      <c r="P80" s="258"/>
      <c r="Q80" s="336"/>
      <c r="R80" s="299"/>
      <c r="S80" s="299"/>
      <c r="T80" s="299"/>
      <c r="U80" s="299"/>
      <c r="V80" s="58"/>
      <c r="W80" s="58"/>
      <c r="X80" s="58"/>
      <c r="Y80" s="58"/>
      <c r="Z80" s="257"/>
      <c r="AA80" s="258"/>
      <c r="AB80" s="258"/>
      <c r="AC80" s="258"/>
      <c r="AD80" s="190"/>
      <c r="AE80" s="299"/>
      <c r="AF80" s="299"/>
      <c r="AG80" s="299"/>
      <c r="AH80" s="299"/>
      <c r="AI80" s="58"/>
      <c r="AJ80" s="58"/>
      <c r="AK80" s="58"/>
      <c r="AL80" s="58"/>
      <c r="AM80" s="257"/>
      <c r="AN80" s="258"/>
      <c r="AO80" s="258"/>
      <c r="AP80" s="258"/>
      <c r="AQ80" s="190"/>
      <c r="AR80" s="299"/>
      <c r="AS80" s="299"/>
      <c r="AT80" s="299"/>
      <c r="AU80" s="299"/>
      <c r="AV80" s="58"/>
      <c r="AW80" s="58"/>
      <c r="AX80" s="58"/>
      <c r="AY80" s="58"/>
      <c r="AZ80" s="257"/>
      <c r="BA80" s="258"/>
      <c r="BB80" s="258"/>
      <c r="BC80" s="258"/>
      <c r="BD80" s="190"/>
      <c r="BE80" s="299"/>
      <c r="BF80" s="299"/>
      <c r="BG80" s="299"/>
      <c r="BH80" s="299"/>
      <c r="BI80" s="58"/>
      <c r="BJ80" s="58"/>
      <c r="BK80" s="58"/>
      <c r="BL80" s="58"/>
      <c r="BM80" s="257"/>
      <c r="BN80" s="258"/>
      <c r="BO80" s="258"/>
      <c r="BP80" s="258"/>
      <c r="BQ80" s="190"/>
      <c r="BR80" s="287"/>
      <c r="BS80" s="222">
        <f t="shared" si="90"/>
        <v>0</v>
      </c>
      <c r="BT80" s="256"/>
      <c r="BU80" s="1"/>
    </row>
    <row r="81" spans="1:73" ht="15.75" hidden="1" thickBot="1" x14ac:dyDescent="0.3">
      <c r="A81" s="15">
        <v>12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57"/>
      <c r="N81" s="258"/>
      <c r="O81" s="258"/>
      <c r="P81" s="259"/>
      <c r="Q81" s="336"/>
      <c r="R81" s="299"/>
      <c r="S81" s="299"/>
      <c r="T81" s="299"/>
      <c r="U81" s="299"/>
      <c r="V81" s="58"/>
      <c r="W81" s="58"/>
      <c r="X81" s="58"/>
      <c r="Y81" s="58"/>
      <c r="Z81" s="257"/>
      <c r="AA81" s="258"/>
      <c r="AB81" s="258"/>
      <c r="AC81" s="259"/>
      <c r="AD81" s="190"/>
      <c r="AE81" s="299"/>
      <c r="AF81" s="299"/>
      <c r="AG81" s="299"/>
      <c r="AH81" s="299"/>
      <c r="AI81" s="58"/>
      <c r="AJ81" s="58"/>
      <c r="AK81" s="58"/>
      <c r="AL81" s="58"/>
      <c r="AM81" s="257"/>
      <c r="AN81" s="258"/>
      <c r="AO81" s="258"/>
      <c r="AP81" s="259"/>
      <c r="AQ81" s="190"/>
      <c r="AR81" s="299"/>
      <c r="AS81" s="299"/>
      <c r="AT81" s="299"/>
      <c r="AU81" s="299"/>
      <c r="AV81" s="58"/>
      <c r="AW81" s="58"/>
      <c r="AX81" s="58"/>
      <c r="AY81" s="58"/>
      <c r="AZ81" s="257"/>
      <c r="BA81" s="258"/>
      <c r="BB81" s="258"/>
      <c r="BC81" s="259"/>
      <c r="BD81" s="190"/>
      <c r="BE81" s="299"/>
      <c r="BF81" s="299"/>
      <c r="BG81" s="299"/>
      <c r="BH81" s="299"/>
      <c r="BI81" s="58"/>
      <c r="BJ81" s="58"/>
      <c r="BK81" s="58"/>
      <c r="BL81" s="58"/>
      <c r="BM81" s="257"/>
      <c r="BN81" s="258"/>
      <c r="BO81" s="258"/>
      <c r="BP81" s="259"/>
      <c r="BQ81" s="190"/>
      <c r="BR81" s="287"/>
      <c r="BS81" s="222">
        <f t="shared" si="90"/>
        <v>0</v>
      </c>
      <c r="BT81" s="256"/>
      <c r="BU81" s="1"/>
    </row>
    <row r="82" spans="1:73" ht="15.75" hidden="1" thickBot="1" x14ac:dyDescent="0.3">
      <c r="A82" s="15">
        <v>13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54"/>
      <c r="N82" s="254"/>
      <c r="O82" s="254"/>
      <c r="P82" s="255"/>
      <c r="Q82" s="336"/>
      <c r="R82" s="299"/>
      <c r="S82" s="299"/>
      <c r="T82" s="299"/>
      <c r="U82" s="299"/>
      <c r="V82" s="58"/>
      <c r="W82" s="58"/>
      <c r="X82" s="58"/>
      <c r="Y82" s="58"/>
      <c r="Z82" s="254"/>
      <c r="AA82" s="254"/>
      <c r="AB82" s="254"/>
      <c r="AC82" s="255"/>
      <c r="AD82" s="190"/>
      <c r="AE82" s="299"/>
      <c r="AF82" s="299"/>
      <c r="AG82" s="299"/>
      <c r="AH82" s="299"/>
      <c r="AI82" s="58"/>
      <c r="AJ82" s="58"/>
      <c r="AK82" s="58"/>
      <c r="AL82" s="58"/>
      <c r="AM82" s="254"/>
      <c r="AN82" s="254"/>
      <c r="AO82" s="254"/>
      <c r="AP82" s="255"/>
      <c r="AQ82" s="190"/>
      <c r="AR82" s="299"/>
      <c r="AS82" s="299"/>
      <c r="AT82" s="299"/>
      <c r="AU82" s="299"/>
      <c r="AV82" s="58"/>
      <c r="AW82" s="58"/>
      <c r="AX82" s="58"/>
      <c r="AY82" s="58"/>
      <c r="AZ82" s="254"/>
      <c r="BA82" s="254"/>
      <c r="BB82" s="254"/>
      <c r="BC82" s="255"/>
      <c r="BD82" s="190"/>
      <c r="BE82" s="299"/>
      <c r="BF82" s="299"/>
      <c r="BG82" s="299"/>
      <c r="BH82" s="299"/>
      <c r="BI82" s="58"/>
      <c r="BJ82" s="58"/>
      <c r="BK82" s="58"/>
      <c r="BL82" s="58"/>
      <c r="BM82" s="254"/>
      <c r="BN82" s="254"/>
      <c r="BO82" s="254"/>
      <c r="BP82" s="255"/>
      <c r="BQ82" s="190"/>
      <c r="BR82" s="287"/>
      <c r="BS82" s="222">
        <f t="shared" si="90"/>
        <v>0</v>
      </c>
      <c r="BT82" s="256"/>
      <c r="BU82" s="1"/>
    </row>
    <row r="83" spans="1:73" ht="15.75" hidden="1" thickBot="1" x14ac:dyDescent="0.3">
      <c r="A83" s="15">
        <v>14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57"/>
      <c r="N83" s="258"/>
      <c r="O83" s="258"/>
      <c r="P83" s="259"/>
      <c r="Q83" s="336"/>
      <c r="R83" s="299"/>
      <c r="S83" s="299"/>
      <c r="T83" s="299"/>
      <c r="U83" s="299"/>
      <c r="V83" s="58"/>
      <c r="W83" s="58"/>
      <c r="X83" s="58"/>
      <c r="Y83" s="58"/>
      <c r="Z83" s="257"/>
      <c r="AA83" s="258"/>
      <c r="AB83" s="258"/>
      <c r="AC83" s="259"/>
      <c r="AD83" s="190"/>
      <c r="AE83" s="299"/>
      <c r="AF83" s="299"/>
      <c r="AG83" s="299"/>
      <c r="AH83" s="299"/>
      <c r="AI83" s="58"/>
      <c r="AJ83" s="58"/>
      <c r="AK83" s="58"/>
      <c r="AL83" s="58"/>
      <c r="AM83" s="257"/>
      <c r="AN83" s="258"/>
      <c r="AO83" s="258"/>
      <c r="AP83" s="259"/>
      <c r="AQ83" s="190"/>
      <c r="AR83" s="299"/>
      <c r="AS83" s="299"/>
      <c r="AT83" s="299"/>
      <c r="AU83" s="299"/>
      <c r="AV83" s="58"/>
      <c r="AW83" s="58"/>
      <c r="AX83" s="58"/>
      <c r="AY83" s="58"/>
      <c r="AZ83" s="257"/>
      <c r="BA83" s="258"/>
      <c r="BB83" s="258"/>
      <c r="BC83" s="259"/>
      <c r="BD83" s="190"/>
      <c r="BE83" s="299"/>
      <c r="BF83" s="299"/>
      <c r="BG83" s="299"/>
      <c r="BH83" s="299"/>
      <c r="BI83" s="58"/>
      <c r="BJ83" s="58"/>
      <c r="BK83" s="58"/>
      <c r="BL83" s="58"/>
      <c r="BM83" s="257"/>
      <c r="BN83" s="258"/>
      <c r="BO83" s="258"/>
      <c r="BP83" s="259"/>
      <c r="BQ83" s="190"/>
      <c r="BR83" s="287"/>
      <c r="BS83" s="222">
        <f t="shared" si="90"/>
        <v>0</v>
      </c>
      <c r="BT83" s="256"/>
      <c r="BU83" s="1"/>
    </row>
    <row r="84" spans="1:73" ht="15.75" hidden="1" thickBot="1" x14ac:dyDescent="0.3">
      <c r="A84" s="15">
        <v>15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54"/>
      <c r="N84" s="254"/>
      <c r="O84" s="254"/>
      <c r="P84" s="255"/>
      <c r="Q84" s="336"/>
      <c r="R84" s="299"/>
      <c r="S84" s="299"/>
      <c r="T84" s="299"/>
      <c r="U84" s="299"/>
      <c r="V84" s="58"/>
      <c r="W84" s="58"/>
      <c r="X84" s="58"/>
      <c r="Y84" s="58"/>
      <c r="Z84" s="254"/>
      <c r="AA84" s="254"/>
      <c r="AB84" s="254"/>
      <c r="AC84" s="255"/>
      <c r="AD84" s="190"/>
      <c r="AE84" s="299"/>
      <c r="AF84" s="299"/>
      <c r="AG84" s="299"/>
      <c r="AH84" s="299"/>
      <c r="AI84" s="58"/>
      <c r="AJ84" s="58"/>
      <c r="AK84" s="58"/>
      <c r="AL84" s="58"/>
      <c r="AM84" s="254"/>
      <c r="AN84" s="254"/>
      <c r="AO84" s="254"/>
      <c r="AP84" s="255"/>
      <c r="AQ84" s="190"/>
      <c r="AR84" s="299"/>
      <c r="AS84" s="299"/>
      <c r="AT84" s="299"/>
      <c r="AU84" s="299"/>
      <c r="AV84" s="58"/>
      <c r="AW84" s="58"/>
      <c r="AX84" s="58"/>
      <c r="AY84" s="58"/>
      <c r="AZ84" s="254"/>
      <c r="BA84" s="254"/>
      <c r="BB84" s="254"/>
      <c r="BC84" s="255"/>
      <c r="BD84" s="190"/>
      <c r="BE84" s="299"/>
      <c r="BF84" s="299"/>
      <c r="BG84" s="299"/>
      <c r="BH84" s="299"/>
      <c r="BI84" s="58"/>
      <c r="BJ84" s="58"/>
      <c r="BK84" s="58"/>
      <c r="BL84" s="58"/>
      <c r="BM84" s="254"/>
      <c r="BN84" s="254"/>
      <c r="BO84" s="254"/>
      <c r="BP84" s="255"/>
      <c r="BQ84" s="190"/>
      <c r="BR84" s="287"/>
      <c r="BS84" s="222">
        <f t="shared" si="90"/>
        <v>0</v>
      </c>
      <c r="BT84" s="256"/>
      <c r="BU84" s="1"/>
    </row>
    <row r="85" spans="1:73" ht="15.75" hidden="1" thickBot="1" x14ac:dyDescent="0.3">
      <c r="A85" s="15">
        <v>16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57"/>
      <c r="N85" s="258"/>
      <c r="O85" s="258"/>
      <c r="P85" s="259"/>
      <c r="Q85" s="336"/>
      <c r="R85" s="299"/>
      <c r="S85" s="299"/>
      <c r="T85" s="299"/>
      <c r="U85" s="299"/>
      <c r="V85" s="58"/>
      <c r="W85" s="58"/>
      <c r="X85" s="58"/>
      <c r="Y85" s="58"/>
      <c r="Z85" s="257"/>
      <c r="AA85" s="258"/>
      <c r="AB85" s="258"/>
      <c r="AC85" s="259"/>
      <c r="AD85" s="190"/>
      <c r="AE85" s="299"/>
      <c r="AF85" s="299"/>
      <c r="AG85" s="299"/>
      <c r="AH85" s="299"/>
      <c r="AI85" s="58"/>
      <c r="AJ85" s="58"/>
      <c r="AK85" s="58"/>
      <c r="AL85" s="58"/>
      <c r="AM85" s="257"/>
      <c r="AN85" s="258"/>
      <c r="AO85" s="258"/>
      <c r="AP85" s="259"/>
      <c r="AQ85" s="190"/>
      <c r="AR85" s="299"/>
      <c r="AS85" s="299"/>
      <c r="AT85" s="299"/>
      <c r="AU85" s="299"/>
      <c r="AV85" s="58"/>
      <c r="AW85" s="58"/>
      <c r="AX85" s="58"/>
      <c r="AY85" s="58"/>
      <c r="AZ85" s="257"/>
      <c r="BA85" s="258"/>
      <c r="BB85" s="258"/>
      <c r="BC85" s="259"/>
      <c r="BD85" s="190"/>
      <c r="BE85" s="299"/>
      <c r="BF85" s="299"/>
      <c r="BG85" s="299"/>
      <c r="BH85" s="299"/>
      <c r="BI85" s="58"/>
      <c r="BJ85" s="58"/>
      <c r="BK85" s="58"/>
      <c r="BL85" s="58"/>
      <c r="BM85" s="257"/>
      <c r="BN85" s="258"/>
      <c r="BO85" s="258"/>
      <c r="BP85" s="259"/>
      <c r="BQ85" s="190"/>
      <c r="BR85" s="287"/>
      <c r="BS85" s="222">
        <f t="shared" si="90"/>
        <v>0</v>
      </c>
      <c r="BT85" s="256"/>
      <c r="BU85" s="1"/>
    </row>
    <row r="86" spans="1:73" ht="15.75" hidden="1" thickBot="1" x14ac:dyDescent="0.3">
      <c r="A86" s="15">
        <v>17</v>
      </c>
      <c r="B86" s="53" t="s">
        <v>87</v>
      </c>
      <c r="C86" s="70"/>
      <c r="D86" s="362"/>
      <c r="E86" s="22"/>
      <c r="F86" s="22"/>
      <c r="G86" s="22"/>
      <c r="H86" s="22"/>
      <c r="I86" s="22"/>
      <c r="J86" s="22"/>
      <c r="K86" s="22"/>
      <c r="L86" s="22"/>
      <c r="M86" s="254"/>
      <c r="N86" s="254"/>
      <c r="O86" s="254"/>
      <c r="P86" s="255"/>
      <c r="Q86" s="336"/>
      <c r="R86" s="299"/>
      <c r="S86" s="299"/>
      <c r="T86" s="299"/>
      <c r="U86" s="299"/>
      <c r="V86" s="58"/>
      <c r="W86" s="58"/>
      <c r="X86" s="58"/>
      <c r="Y86" s="58"/>
      <c r="Z86" s="254"/>
      <c r="AA86" s="254"/>
      <c r="AB86" s="254"/>
      <c r="AC86" s="255"/>
      <c r="AD86" s="190"/>
      <c r="AE86" s="299"/>
      <c r="AF86" s="299"/>
      <c r="AG86" s="299"/>
      <c r="AH86" s="299"/>
      <c r="AI86" s="58"/>
      <c r="AJ86" s="58"/>
      <c r="AK86" s="58"/>
      <c r="AL86" s="58"/>
      <c r="AM86" s="254"/>
      <c r="AN86" s="254"/>
      <c r="AO86" s="254"/>
      <c r="AP86" s="255"/>
      <c r="AQ86" s="190"/>
      <c r="AR86" s="299"/>
      <c r="AS86" s="299"/>
      <c r="AT86" s="299"/>
      <c r="AU86" s="299"/>
      <c r="AV86" s="58"/>
      <c r="AW86" s="58"/>
      <c r="AX86" s="58"/>
      <c r="AY86" s="58"/>
      <c r="AZ86" s="254"/>
      <c r="BA86" s="254"/>
      <c r="BB86" s="254"/>
      <c r="BC86" s="255"/>
      <c r="BD86" s="190"/>
      <c r="BE86" s="299"/>
      <c r="BF86" s="299"/>
      <c r="BG86" s="299"/>
      <c r="BH86" s="299"/>
      <c r="BI86" s="58"/>
      <c r="BJ86" s="58"/>
      <c r="BK86" s="58"/>
      <c r="BL86" s="58"/>
      <c r="BM86" s="254"/>
      <c r="BN86" s="254"/>
      <c r="BO86" s="254"/>
      <c r="BP86" s="255"/>
      <c r="BQ86" s="190"/>
      <c r="BR86" s="287"/>
      <c r="BS86" s="222">
        <f t="shared" si="90"/>
        <v>0</v>
      </c>
      <c r="BT86" s="256"/>
      <c r="BU86" s="1"/>
    </row>
    <row r="87" spans="1:73" ht="15.75" hidden="1" thickBot="1" x14ac:dyDescent="0.3">
      <c r="A87" s="15">
        <v>18</v>
      </c>
      <c r="B87" s="53" t="s">
        <v>87</v>
      </c>
      <c r="C87" s="70"/>
      <c r="D87" s="362"/>
      <c r="E87" s="22"/>
      <c r="F87" s="22"/>
      <c r="G87" s="22"/>
      <c r="H87" s="22"/>
      <c r="I87" s="22"/>
      <c r="J87" s="22"/>
      <c r="K87" s="22"/>
      <c r="L87" s="22"/>
      <c r="M87" s="41"/>
      <c r="N87" s="50"/>
      <c r="O87" s="50"/>
      <c r="P87" s="50"/>
      <c r="Q87" s="336"/>
      <c r="R87" s="299"/>
      <c r="S87" s="299"/>
      <c r="T87" s="299"/>
      <c r="U87" s="299"/>
      <c r="V87" s="58"/>
      <c r="W87" s="58"/>
      <c r="X87" s="58"/>
      <c r="Y87" s="58"/>
      <c r="Z87" s="41"/>
      <c r="AA87" s="50"/>
      <c r="AB87" s="50"/>
      <c r="AC87" s="50"/>
      <c r="AD87" s="190"/>
      <c r="AE87" s="299"/>
      <c r="AF87" s="299"/>
      <c r="AG87" s="299"/>
      <c r="AH87" s="299"/>
      <c r="AI87" s="58"/>
      <c r="AJ87" s="58"/>
      <c r="AK87" s="58"/>
      <c r="AL87" s="58"/>
      <c r="AM87" s="41"/>
      <c r="AN87" s="50"/>
      <c r="AO87" s="50"/>
      <c r="AP87" s="50"/>
      <c r="AQ87" s="190"/>
      <c r="AR87" s="299"/>
      <c r="AS87" s="299"/>
      <c r="AT87" s="299"/>
      <c r="AU87" s="299"/>
      <c r="AV87" s="58"/>
      <c r="AW87" s="58"/>
      <c r="AX87" s="58"/>
      <c r="AY87" s="58"/>
      <c r="AZ87" s="41"/>
      <c r="BA87" s="50"/>
      <c r="BB87" s="50"/>
      <c r="BC87" s="50"/>
      <c r="BD87" s="190"/>
      <c r="BE87" s="299"/>
      <c r="BF87" s="299"/>
      <c r="BG87" s="299"/>
      <c r="BH87" s="299"/>
      <c r="BI87" s="58"/>
      <c r="BJ87" s="58"/>
      <c r="BK87" s="58"/>
      <c r="BL87" s="58"/>
      <c r="BM87" s="41"/>
      <c r="BN87" s="50"/>
      <c r="BO87" s="50"/>
      <c r="BP87" s="50"/>
      <c r="BQ87" s="190"/>
      <c r="BR87" s="287"/>
      <c r="BS87" s="42"/>
      <c r="BT87" s="43"/>
      <c r="BU87" s="1"/>
    </row>
    <row r="88" spans="1:73" ht="15.75" hidden="1" thickBot="1" x14ac:dyDescent="0.3">
      <c r="A88" s="15">
        <v>19</v>
      </c>
      <c r="B88" s="53" t="s">
        <v>87</v>
      </c>
      <c r="C88" s="70"/>
      <c r="D88" s="362"/>
      <c r="E88" s="22"/>
      <c r="F88" s="22"/>
      <c r="G88" s="22"/>
      <c r="H88" s="22"/>
      <c r="I88" s="22"/>
      <c r="J88" s="22"/>
      <c r="K88" s="22"/>
      <c r="L88" s="22"/>
      <c r="M88" s="257"/>
      <c r="N88" s="258"/>
      <c r="O88" s="258"/>
      <c r="P88" s="259"/>
      <c r="Q88" s="336"/>
      <c r="R88" s="299"/>
      <c r="S88" s="299"/>
      <c r="T88" s="299"/>
      <c r="U88" s="299"/>
      <c r="V88" s="58"/>
      <c r="W88" s="58"/>
      <c r="X88" s="58"/>
      <c r="Y88" s="58"/>
      <c r="Z88" s="257"/>
      <c r="AA88" s="258"/>
      <c r="AB88" s="258"/>
      <c r="AC88" s="259"/>
      <c r="AD88" s="190"/>
      <c r="AE88" s="299"/>
      <c r="AF88" s="299"/>
      <c r="AG88" s="299"/>
      <c r="AH88" s="299"/>
      <c r="AI88" s="58"/>
      <c r="AJ88" s="58"/>
      <c r="AK88" s="58"/>
      <c r="AL88" s="58"/>
      <c r="AM88" s="257"/>
      <c r="AN88" s="258"/>
      <c r="AO88" s="258"/>
      <c r="AP88" s="259"/>
      <c r="AQ88" s="190"/>
      <c r="AR88" s="299"/>
      <c r="AS88" s="299"/>
      <c r="AT88" s="299"/>
      <c r="AU88" s="299"/>
      <c r="AV88" s="58"/>
      <c r="AW88" s="58"/>
      <c r="AX88" s="58"/>
      <c r="AY88" s="58"/>
      <c r="AZ88" s="257"/>
      <c r="BA88" s="258"/>
      <c r="BB88" s="258"/>
      <c r="BC88" s="259"/>
      <c r="BD88" s="190"/>
      <c r="BE88" s="299"/>
      <c r="BF88" s="299"/>
      <c r="BG88" s="299"/>
      <c r="BH88" s="299"/>
      <c r="BI88" s="58"/>
      <c r="BJ88" s="58"/>
      <c r="BK88" s="58"/>
      <c r="BL88" s="58"/>
      <c r="BM88" s="257"/>
      <c r="BN88" s="258"/>
      <c r="BO88" s="258"/>
      <c r="BP88" s="259"/>
      <c r="BQ88" s="190"/>
      <c r="BR88" s="287"/>
      <c r="BS88" s="222">
        <f t="shared" ref="BS88" si="91">M88+Z88+AM88+AZ88+BM88</f>
        <v>0</v>
      </c>
      <c r="BT88" s="256"/>
      <c r="BU88" s="1"/>
    </row>
    <row r="89" spans="1:73" ht="15.75" hidden="1" thickBot="1" x14ac:dyDescent="0.3">
      <c r="A89" s="15">
        <v>20</v>
      </c>
      <c r="B89" s="53" t="s">
        <v>87</v>
      </c>
      <c r="C89" s="70"/>
      <c r="D89" s="362"/>
      <c r="E89" s="22"/>
      <c r="F89" s="22"/>
      <c r="G89" s="22"/>
      <c r="H89" s="22"/>
      <c r="I89" s="22"/>
      <c r="J89" s="22"/>
      <c r="K89" s="22"/>
      <c r="L89" s="22"/>
      <c r="M89" s="254"/>
      <c r="N89" s="254"/>
      <c r="O89" s="254"/>
      <c r="P89" s="255"/>
      <c r="Q89" s="336"/>
      <c r="R89" s="299"/>
      <c r="S89" s="299"/>
      <c r="T89" s="299"/>
      <c r="U89" s="299"/>
      <c r="V89" s="58"/>
      <c r="W89" s="58"/>
      <c r="X89" s="58"/>
      <c r="Y89" s="58"/>
      <c r="Z89" s="254"/>
      <c r="AA89" s="254"/>
      <c r="AB89" s="254"/>
      <c r="AC89" s="255"/>
      <c r="AD89" s="190"/>
      <c r="AE89" s="299"/>
      <c r="AF89" s="299"/>
      <c r="AG89" s="299"/>
      <c r="AH89" s="299"/>
      <c r="AI89" s="58"/>
      <c r="AJ89" s="58"/>
      <c r="AK89" s="58"/>
      <c r="AL89" s="58"/>
      <c r="AM89" s="254"/>
      <c r="AN89" s="254"/>
      <c r="AO89" s="254"/>
      <c r="AP89" s="255"/>
      <c r="AQ89" s="190"/>
      <c r="AR89" s="299"/>
      <c r="AS89" s="299"/>
      <c r="AT89" s="299"/>
      <c r="AU89" s="299"/>
      <c r="AV89" s="58"/>
      <c r="AW89" s="58"/>
      <c r="AX89" s="58"/>
      <c r="AY89" s="58"/>
      <c r="AZ89" s="254"/>
      <c r="BA89" s="254"/>
      <c r="BB89" s="254"/>
      <c r="BC89" s="255"/>
      <c r="BD89" s="190"/>
      <c r="BE89" s="299"/>
      <c r="BF89" s="299"/>
      <c r="BG89" s="299"/>
      <c r="BH89" s="299"/>
      <c r="BI89" s="58"/>
      <c r="BJ89" s="58"/>
      <c r="BK89" s="58"/>
      <c r="BL89" s="58"/>
      <c r="BM89" s="254"/>
      <c r="BN89" s="254"/>
      <c r="BO89" s="254"/>
      <c r="BP89" s="255"/>
      <c r="BQ89" s="190"/>
      <c r="BR89" s="287"/>
      <c r="BS89" s="222">
        <f t="shared" si="90"/>
        <v>0</v>
      </c>
      <c r="BT89" s="256"/>
      <c r="BU89" s="1"/>
    </row>
    <row r="90" spans="1:73" ht="16.5" thickTop="1" thickBot="1" x14ac:dyDescent="0.3">
      <c r="A90" s="252" t="s">
        <v>63</v>
      </c>
      <c r="B90" s="253"/>
      <c r="C90" s="253"/>
      <c r="D90" s="362"/>
      <c r="E90" s="22"/>
      <c r="F90" s="22"/>
      <c r="G90" s="22"/>
      <c r="H90" s="22"/>
      <c r="I90" s="22"/>
      <c r="J90" s="22"/>
      <c r="K90" s="22"/>
      <c r="L90" s="22"/>
      <c r="M90" s="192">
        <f>'2. Budget PI'!O86+'2. Budget Investigator 2'!O86+'2. Budget  Investigator 3'!O86+'2. Budget Investigator 4'!O86+'2. Budget Investigator 5'!O86+'2. Budget Investigator 6'!O86+'2. Budget Investigator 7'!O86+'2. Budget Investigator 8'!O86+'2. Budget Investigator 9'!O86+'2. Budget Investigator 10'!O86</f>
        <v>0</v>
      </c>
      <c r="N90" s="193"/>
      <c r="O90" s="194"/>
      <c r="P90" s="194"/>
      <c r="Q90" s="336"/>
      <c r="R90" s="299"/>
      <c r="S90" s="299"/>
      <c r="T90" s="299"/>
      <c r="U90" s="299"/>
      <c r="V90" s="58"/>
      <c r="W90" s="58"/>
      <c r="X90" s="58"/>
      <c r="Y90" s="58"/>
      <c r="Z90" s="192">
        <f>'2. Budget PI'!AC86+'2. Budget Investigator 2'!AC86+'2. Budget  Investigator 3'!AC86+'2. Budget Investigator 4'!AC86+'2. Budget Investigator 5'!AC86+'2. Budget Investigator 6'!AC86+'2. Budget Investigator 7'!AC86+'2. Budget Investigator 8'!AC86+'2. Budget Investigator 9'!AC86+'2. Budget Investigator 10'!AC86</f>
        <v>0</v>
      </c>
      <c r="AA90" s="193"/>
      <c r="AB90" s="194"/>
      <c r="AC90" s="194"/>
      <c r="AD90" s="190"/>
      <c r="AE90" s="299"/>
      <c r="AF90" s="299"/>
      <c r="AG90" s="299"/>
      <c r="AH90" s="299"/>
      <c r="AI90" s="58"/>
      <c r="AJ90" s="58"/>
      <c r="AK90" s="58"/>
      <c r="AL90" s="58"/>
      <c r="AM90" s="192">
        <f>'2. Budget PI'!AQ86+'2. Budget Investigator 2'!AQ86+'2. Budget  Investigator 3'!AQ86+'2. Budget Investigator 4'!AQ86+'2. Budget Investigator 5'!AQ86+'2. Budget Investigator 6'!AQ86+'2. Budget Investigator 7'!AQ86+'2. Budget Investigator 8'!AQ86+'2. Budget Investigator 9'!AQ86+'2. Budget Investigator 10'!AQ86</f>
        <v>0</v>
      </c>
      <c r="AN90" s="193"/>
      <c r="AO90" s="194"/>
      <c r="AP90" s="194"/>
      <c r="AQ90" s="190"/>
      <c r="AR90" s="299"/>
      <c r="AS90" s="299"/>
      <c r="AT90" s="299"/>
      <c r="AU90" s="299"/>
      <c r="AV90" s="58"/>
      <c r="AW90" s="58"/>
      <c r="AX90" s="58"/>
      <c r="AY90" s="58"/>
      <c r="AZ90" s="192">
        <f>'2. Budget PI'!BE86+'2. Budget Investigator 2'!BE86+'2. Budget  Investigator 3'!BE86+'2. Budget Investigator 4'!BE86+'2. Budget Investigator 5'!BE86+'2. Budget Investigator 6'!BE86+'2. Budget Investigator 7'!BE86+'2. Budget Investigator 8'!BE86+'2. Budget Investigator 9'!BE86+'2. Budget Investigator 10'!BE86</f>
        <v>0</v>
      </c>
      <c r="BA90" s="193"/>
      <c r="BB90" s="194"/>
      <c r="BC90" s="194"/>
      <c r="BD90" s="190"/>
      <c r="BE90" s="299"/>
      <c r="BF90" s="299"/>
      <c r="BG90" s="299"/>
      <c r="BH90" s="299"/>
      <c r="BI90" s="58"/>
      <c r="BJ90" s="58"/>
      <c r="BK90" s="58"/>
      <c r="BL90" s="58"/>
      <c r="BM90" s="192">
        <f>'2. Budget PI'!BS86+'2. Budget Investigator 2'!BS86+'2. Budget  Investigator 3'!BS86+'2. Budget Investigator 4'!BS86+'2. Budget Investigator 5'!BS86+'2. Budget Investigator 6'!BS86+'2. Budget Investigator 7'!BS86+'2. Budget Investigator 8'!BS86+'2. Budget Investigator 9'!BS86+'2. Budget Investigator 10'!BS86</f>
        <v>0</v>
      </c>
      <c r="BN90" s="193"/>
      <c r="BO90" s="194"/>
      <c r="BP90" s="194"/>
      <c r="BQ90" s="190"/>
      <c r="BR90" s="288"/>
      <c r="BS90" s="242">
        <f t="shared" si="90"/>
        <v>0</v>
      </c>
      <c r="BT90" s="243"/>
      <c r="BU90" s="1"/>
    </row>
    <row r="91" spans="1:73" ht="2.25" customHeight="1" thickBot="1" x14ac:dyDescent="0.3">
      <c r="A91" s="244"/>
      <c r="B91" s="245"/>
      <c r="C91" s="245"/>
      <c r="D91" s="362"/>
      <c r="E91" s="244"/>
      <c r="F91" s="245"/>
      <c r="G91" s="245"/>
      <c r="H91" s="245"/>
      <c r="I91" s="246"/>
      <c r="J91" s="246"/>
      <c r="K91" s="246"/>
      <c r="L91" s="246"/>
      <c r="M91" s="246"/>
      <c r="N91" s="246"/>
      <c r="O91" s="246"/>
      <c r="P91" s="246"/>
      <c r="Q91" s="336"/>
      <c r="R91" s="244"/>
      <c r="S91" s="245"/>
      <c r="T91" s="245"/>
      <c r="U91" s="245"/>
      <c r="V91" s="247"/>
      <c r="W91" s="247"/>
      <c r="X91" s="247"/>
      <c r="Y91" s="247"/>
      <c r="Z91" s="247"/>
      <c r="AA91" s="247"/>
      <c r="AB91" s="247"/>
      <c r="AC91" s="248"/>
      <c r="AD91" s="190"/>
      <c r="AE91" s="244"/>
      <c r="AF91" s="245"/>
      <c r="AG91" s="245"/>
      <c r="AH91" s="245"/>
      <c r="AI91" s="245"/>
      <c r="AJ91" s="245"/>
      <c r="AK91" s="245"/>
      <c r="AL91" s="245"/>
      <c r="AM91" s="247"/>
      <c r="AN91" s="247"/>
      <c r="AO91" s="247"/>
      <c r="AP91" s="248"/>
      <c r="AQ91" s="190"/>
      <c r="AR91" s="244"/>
      <c r="AS91" s="245"/>
      <c r="AT91" s="245"/>
      <c r="AU91" s="245"/>
      <c r="AV91" s="245"/>
      <c r="AW91" s="245"/>
      <c r="AX91" s="245"/>
      <c r="AY91" s="245"/>
      <c r="AZ91" s="247"/>
      <c r="BA91" s="247"/>
      <c r="BB91" s="247"/>
      <c r="BC91" s="248"/>
      <c r="BD91" s="190"/>
      <c r="BE91" s="244"/>
      <c r="BF91" s="245"/>
      <c r="BG91" s="245"/>
      <c r="BH91" s="245"/>
      <c r="BI91" s="245"/>
      <c r="BJ91" s="245"/>
      <c r="BK91" s="245"/>
      <c r="BL91" s="245"/>
      <c r="BM91" s="247"/>
      <c r="BN91" s="247"/>
      <c r="BO91" s="247"/>
      <c r="BP91" s="248"/>
      <c r="BQ91" s="190"/>
      <c r="BR91" s="249"/>
      <c r="BS91" s="250"/>
      <c r="BT91" s="251"/>
      <c r="BU91" s="1"/>
    </row>
    <row r="92" spans="1:73" ht="15.75" thickBot="1" x14ac:dyDescent="0.3">
      <c r="A92" s="199" t="s">
        <v>64</v>
      </c>
      <c r="B92" s="200"/>
      <c r="C92" s="200"/>
      <c r="D92" s="362"/>
      <c r="E92" s="36"/>
      <c r="F92" s="36"/>
      <c r="G92" s="36"/>
      <c r="H92" s="36"/>
      <c r="I92" s="36"/>
      <c r="J92" s="36"/>
      <c r="K92" s="36"/>
      <c r="L92" s="36"/>
      <c r="M92" s="192">
        <f>'2. Budget PI'!O88+'2. Budget Investigator 2'!O88+'2. Budget  Investigator 3'!O88+'2. Budget Investigator 4'!O88+'2. Budget Investigator 5'!O88+'2. Budget Investigator 6'!O88+'2. Budget Investigator 7'!O88+'2. Budget Investigator 8'!O88+'2. Budget Investigator 9'!O88+'2. Budget Investigator 10'!O88</f>
        <v>0</v>
      </c>
      <c r="N92" s="193"/>
      <c r="O92" s="194"/>
      <c r="P92" s="194"/>
      <c r="Q92" s="336"/>
      <c r="R92" s="21"/>
      <c r="S92" s="21"/>
      <c r="T92" s="21"/>
      <c r="U92" s="21"/>
      <c r="V92" s="21"/>
      <c r="W92" s="21"/>
      <c r="X92" s="21"/>
      <c r="Y92" s="21"/>
      <c r="Z92" s="192">
        <f>'2. Budget PI'!AC88+'2. Budget Investigator 2'!AC88+'2. Budget  Investigator 3'!AC88+'2. Budget Investigator 4'!AC88+'2. Budget Investigator 5'!AC88+'2. Budget Investigator 6'!AC88+'2. Budget Investigator 7'!AC88+'2. Budget Investigator 8'!AC88+'2. Budget Investigator 9'!AC88+'2. Budget Investigator 10'!AC88</f>
        <v>0</v>
      </c>
      <c r="AA92" s="193"/>
      <c r="AB92" s="194"/>
      <c r="AC92" s="194"/>
      <c r="AD92" s="190"/>
      <c r="AE92" s="21"/>
      <c r="AF92" s="21"/>
      <c r="AG92" s="21"/>
      <c r="AH92" s="21"/>
      <c r="AI92" s="21"/>
      <c r="AJ92" s="21"/>
      <c r="AK92" s="21"/>
      <c r="AL92" s="21"/>
      <c r="AM92" s="192">
        <f>'2. Budget PI'!AQ88+'2. Budget Investigator 2'!AQ88+'2. Budget  Investigator 3'!AQ88+'2. Budget Investigator 4'!AQ88+'2. Budget Investigator 5'!AQ88+'2. Budget Investigator 6'!AQ88+'2. Budget Investigator 7'!AQ88+'2. Budget Investigator 8'!AQ88+'2. Budget Investigator 9'!AQ88+'2. Budget Investigator 10'!AQ88</f>
        <v>0</v>
      </c>
      <c r="AN92" s="193"/>
      <c r="AO92" s="194"/>
      <c r="AP92" s="194"/>
      <c r="AQ92" s="270"/>
      <c r="AR92" s="21"/>
      <c r="AS92" s="21"/>
      <c r="AT92" s="21"/>
      <c r="AU92" s="21"/>
      <c r="AV92" s="21"/>
      <c r="AW92" s="21"/>
      <c r="AX92" s="21"/>
      <c r="AY92" s="21"/>
      <c r="AZ92" s="192">
        <f>'2. Budget PI'!BE88+'2. Budget Investigator 2'!BE88+'2. Budget  Investigator 3'!BE88+'2. Budget Investigator 4'!BE88+'2. Budget Investigator 5'!BE88+'2. Budget Investigator 6'!BE88+'2. Budget Investigator 7'!BE88+'2. Budget Investigator 8'!BE88+'2. Budget Investigator 9'!BE88+'2. Budget Investigator 10'!BE88</f>
        <v>0</v>
      </c>
      <c r="BA92" s="193"/>
      <c r="BB92" s="194"/>
      <c r="BC92" s="194"/>
      <c r="BD92" s="270"/>
      <c r="BE92" s="21"/>
      <c r="BF92" s="21"/>
      <c r="BG92" s="21"/>
      <c r="BH92" s="21"/>
      <c r="BI92" s="21"/>
      <c r="BJ92" s="21"/>
      <c r="BK92" s="21"/>
      <c r="BL92" s="21"/>
      <c r="BM92" s="192">
        <f>'2. Budget PI'!BS88+'2. Budget Investigator 2'!BS88+'2. Budget  Investigator 3'!BS88+'2. Budget Investigator 4'!BS88+'2. Budget Investigator 5'!BS88+'2. Budget Investigator 6'!BS88+'2. Budget Investigator 7'!BS88+'2. Budget Investigator 8'!BS88+'2. Budget Investigator 9'!BS88+'2. Budget Investigator 10'!BS88</f>
        <v>0</v>
      </c>
      <c r="BN92" s="193"/>
      <c r="BO92" s="194"/>
      <c r="BP92" s="194"/>
      <c r="BQ92" s="270"/>
      <c r="BR92" s="233"/>
      <c r="BS92" s="197">
        <f t="shared" ref="BS92:BS98" si="92">M92+Z92+AM92+AZ92+BM92</f>
        <v>0</v>
      </c>
      <c r="BT92" s="198"/>
      <c r="BU92" s="1"/>
    </row>
    <row r="93" spans="1:73" ht="15" hidden="1" customHeight="1" x14ac:dyDescent="0.25">
      <c r="A93" s="181" t="s">
        <v>65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237">
        <f>IF(M74&gt;25000,(25000),(M74))</f>
        <v>0</v>
      </c>
      <c r="N93" s="238"/>
      <c r="O93" s="238"/>
      <c r="P93" s="239"/>
      <c r="Q93" s="336"/>
      <c r="R93" s="22"/>
      <c r="S93" s="22"/>
      <c r="T93" s="22"/>
      <c r="U93" s="22"/>
      <c r="V93" s="22"/>
      <c r="W93" s="22"/>
      <c r="X93" s="22"/>
      <c r="Y93" s="22"/>
      <c r="Z93" s="237">
        <f>IF(M93&gt;25000,0,IF((M74+Z74)&lt;25000,Z74,(25000-M93)))</f>
        <v>0</v>
      </c>
      <c r="AA93" s="238"/>
      <c r="AB93" s="238"/>
      <c r="AC93" s="239"/>
      <c r="AD93" s="190"/>
      <c r="AE93" s="22"/>
      <c r="AF93" s="22"/>
      <c r="AG93" s="22"/>
      <c r="AH93" s="22"/>
      <c r="AI93" s="22"/>
      <c r="AJ93" s="22"/>
      <c r="AK93" s="22"/>
      <c r="AL93" s="22"/>
      <c r="AM93" s="240">
        <f>IF(M93+Z93&gt;=25000,0,IF((M74+Z74+AM74)&lt;25000,AM74,(25000-M74-Z74)))</f>
        <v>0</v>
      </c>
      <c r="AN93" s="238"/>
      <c r="AO93" s="238"/>
      <c r="AP93" s="241"/>
      <c r="AQ93" s="270"/>
      <c r="AR93" s="22"/>
      <c r="AS93" s="22"/>
      <c r="AT93" s="22"/>
      <c r="AU93" s="22"/>
      <c r="AV93" s="22"/>
      <c r="AW93" s="22"/>
      <c r="AX93" s="22"/>
      <c r="AY93" s="22"/>
      <c r="AZ93" s="237">
        <f>IF(M93+Z93+AM93&gt;=25000,0,IF((M74+Z74+AM74+AZ74)&lt;25000,AZ74,(25000-M93-Z93-AM93)))</f>
        <v>0</v>
      </c>
      <c r="BA93" s="238"/>
      <c r="BB93" s="238"/>
      <c r="BC93" s="239"/>
      <c r="BD93" s="190"/>
      <c r="BE93" s="22"/>
      <c r="BF93" s="22"/>
      <c r="BG93" s="22"/>
      <c r="BH93" s="22"/>
      <c r="BI93" s="22"/>
      <c r="BJ93" s="22"/>
      <c r="BK93" s="22"/>
      <c r="BL93" s="22"/>
      <c r="BM93" s="237">
        <f>IF(M93+Z93+AM93+AZ93&gt;=25000,0,IF((M74+Z74+AM74+AZ74+BM74)&lt;25000,BM74,(25000-M93-Z93-AM93-AZ93)))</f>
        <v>0</v>
      </c>
      <c r="BN93" s="238"/>
      <c r="BO93" s="238"/>
      <c r="BP93" s="239"/>
      <c r="BQ93" s="190"/>
      <c r="BR93" s="234"/>
      <c r="BS93" s="222">
        <f t="shared" si="92"/>
        <v>0</v>
      </c>
      <c r="BT93" s="223"/>
      <c r="BU93" s="99"/>
    </row>
    <row r="94" spans="1:73" ht="15" hidden="1" customHeight="1" x14ac:dyDescent="0.25">
      <c r="A94" s="181" t="s">
        <v>66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222">
        <f>IF(M75&gt;25000,(25000),(M75))</f>
        <v>0</v>
      </c>
      <c r="N94" s="230"/>
      <c r="O94" s="230"/>
      <c r="P94" s="223"/>
      <c r="Q94" s="336"/>
      <c r="R94" s="22"/>
      <c r="S94" s="22"/>
      <c r="T94" s="22"/>
      <c r="U94" s="22"/>
      <c r="V94" s="22"/>
      <c r="W94" s="22"/>
      <c r="X94" s="22"/>
      <c r="Y94" s="22"/>
      <c r="Z94" s="222">
        <f>IF(M94&gt;25000,0,IF((M75+Z75)&lt;25000,Z75,(25000-M94)))</f>
        <v>0</v>
      </c>
      <c r="AA94" s="230"/>
      <c r="AB94" s="230"/>
      <c r="AC94" s="223"/>
      <c r="AD94" s="190"/>
      <c r="AE94" s="22"/>
      <c r="AF94" s="22"/>
      <c r="AG94" s="22"/>
      <c r="AH94" s="22"/>
      <c r="AI94" s="22"/>
      <c r="AJ94" s="22"/>
      <c r="AK94" s="22"/>
      <c r="AL94" s="22"/>
      <c r="AM94" s="231">
        <f>IF(M94+Z94&gt;=25000,0,IF((M75+Z75+AM75)&lt;25000,AM75,(25000-M75-Z75)))</f>
        <v>0</v>
      </c>
      <c r="AN94" s="230"/>
      <c r="AO94" s="230"/>
      <c r="AP94" s="232"/>
      <c r="AQ94" s="270"/>
      <c r="AR94" s="22"/>
      <c r="AS94" s="22"/>
      <c r="AT94" s="22"/>
      <c r="AU94" s="22"/>
      <c r="AV94" s="22"/>
      <c r="AW94" s="22"/>
      <c r="AX94" s="22"/>
      <c r="AY94" s="22"/>
      <c r="AZ94" s="222">
        <f>IF(M94+Z94+AM94&gt;=25000,0,IF((M75+Z75+AM75+AZ75)&lt;25000,AZ75,(25000-M94-Z94-AM94)))</f>
        <v>0</v>
      </c>
      <c r="BA94" s="230"/>
      <c r="BB94" s="230"/>
      <c r="BC94" s="223"/>
      <c r="BD94" s="190"/>
      <c r="BE94" s="22"/>
      <c r="BF94" s="22"/>
      <c r="BG94" s="22"/>
      <c r="BH94" s="22"/>
      <c r="BI94" s="22"/>
      <c r="BJ94" s="22"/>
      <c r="BK94" s="22"/>
      <c r="BL94" s="22"/>
      <c r="BM94" s="222">
        <f>IF(M94+Z94+AM94+AZ94&gt;=25000,0,IF((M75+Z75+AM75+AZ75+BM75)&lt;25000,BM75,(25000-M94-Z94-AM94-AZ94)))</f>
        <v>0</v>
      </c>
      <c r="BN94" s="230"/>
      <c r="BO94" s="230"/>
      <c r="BP94" s="223"/>
      <c r="BQ94" s="190"/>
      <c r="BR94" s="234"/>
      <c r="BS94" s="222">
        <f t="shared" si="92"/>
        <v>0</v>
      </c>
      <c r="BT94" s="223"/>
      <c r="BU94" s="99"/>
    </row>
    <row r="95" spans="1:73" ht="15" hidden="1" customHeight="1" x14ac:dyDescent="0.25">
      <c r="A95" s="181" t="s">
        <v>67</v>
      </c>
      <c r="B95" s="224"/>
      <c r="C95" s="182"/>
      <c r="D95" s="362"/>
      <c r="E95" s="37"/>
      <c r="F95" s="37"/>
      <c r="G95" s="37"/>
      <c r="H95" s="37"/>
      <c r="I95" s="37"/>
      <c r="J95" s="37"/>
      <c r="K95" s="37"/>
      <c r="L95" s="37"/>
      <c r="M95" s="222">
        <f>IF(M76&gt;25000,(25000),(M76))</f>
        <v>0</v>
      </c>
      <c r="N95" s="230"/>
      <c r="O95" s="230"/>
      <c r="P95" s="223"/>
      <c r="Q95" s="336"/>
      <c r="R95" s="22"/>
      <c r="S95" s="22"/>
      <c r="T95" s="22"/>
      <c r="U95" s="22"/>
      <c r="V95" s="22"/>
      <c r="W95" s="22"/>
      <c r="X95" s="22"/>
      <c r="Y95" s="22"/>
      <c r="Z95" s="222">
        <f>IF(M95&gt;25000,0,IF((M76+Z76)&lt;25000,Z76,(25000-M95)))</f>
        <v>0</v>
      </c>
      <c r="AA95" s="230"/>
      <c r="AB95" s="230"/>
      <c r="AC95" s="223"/>
      <c r="AD95" s="190"/>
      <c r="AE95" s="22"/>
      <c r="AF95" s="22"/>
      <c r="AG95" s="22"/>
      <c r="AH95" s="22"/>
      <c r="AI95" s="22"/>
      <c r="AJ95" s="22"/>
      <c r="AK95" s="22"/>
      <c r="AL95" s="22"/>
      <c r="AM95" s="231">
        <f>IF(M95+Z95&gt;=25000,0,IF((M76+Z76+AM76)&lt;25000,AM76,(25000-M76-Z76)))</f>
        <v>0</v>
      </c>
      <c r="AN95" s="230"/>
      <c r="AO95" s="230"/>
      <c r="AP95" s="232"/>
      <c r="AQ95" s="270"/>
      <c r="AR95" s="22"/>
      <c r="AS95" s="22"/>
      <c r="AT95" s="22"/>
      <c r="AU95" s="22"/>
      <c r="AV95" s="22"/>
      <c r="AW95" s="22"/>
      <c r="AX95" s="22"/>
      <c r="AY95" s="22"/>
      <c r="AZ95" s="222">
        <f>IF(M95+Z95+AM95&gt;=25000,0,IF((M76+Z76+AM76+AZ76)&lt;25000,AZ76,(25000-M95-Z95-AM95)))</f>
        <v>0</v>
      </c>
      <c r="BA95" s="230"/>
      <c r="BB95" s="230"/>
      <c r="BC95" s="223"/>
      <c r="BD95" s="190"/>
      <c r="BE95" s="22"/>
      <c r="BF95" s="22"/>
      <c r="BG95" s="22"/>
      <c r="BH95" s="22"/>
      <c r="BI95" s="22"/>
      <c r="BJ95" s="22"/>
      <c r="BK95" s="22"/>
      <c r="BL95" s="22"/>
      <c r="BM95" s="222">
        <f>IF(M95+Z95+AM95+AZ95&gt;=25000,0,IF((M76+Z76+AM76+AZ76+BM76)&lt;25000,BM76,(25000-M95-Z95-AM95-AZ95)))</f>
        <v>0</v>
      </c>
      <c r="BN95" s="230"/>
      <c r="BO95" s="230"/>
      <c r="BP95" s="223"/>
      <c r="BQ95" s="190"/>
      <c r="BR95" s="234"/>
      <c r="BS95" s="222">
        <f t="shared" si="92"/>
        <v>0</v>
      </c>
      <c r="BT95" s="223"/>
      <c r="BU95" s="99"/>
    </row>
    <row r="96" spans="1:73" ht="15" hidden="1" customHeight="1" x14ac:dyDescent="0.25">
      <c r="A96" s="181" t="s">
        <v>68</v>
      </c>
      <c r="B96" s="224"/>
      <c r="C96" s="182"/>
      <c r="D96" s="362"/>
      <c r="E96" s="37"/>
      <c r="F96" s="37"/>
      <c r="G96" s="37"/>
      <c r="H96" s="37"/>
      <c r="I96" s="37"/>
      <c r="J96" s="37"/>
      <c r="K96" s="37"/>
      <c r="L96" s="37"/>
      <c r="M96" s="222">
        <f>IF(M77&gt;25000,(25000),(M77))</f>
        <v>0</v>
      </c>
      <c r="N96" s="230"/>
      <c r="O96" s="230"/>
      <c r="P96" s="223"/>
      <c r="Q96" s="336"/>
      <c r="R96" s="22"/>
      <c r="S96" s="22"/>
      <c r="T96" s="22"/>
      <c r="U96" s="22"/>
      <c r="V96" s="22"/>
      <c r="W96" s="22"/>
      <c r="X96" s="22"/>
      <c r="Y96" s="22"/>
      <c r="Z96" s="222">
        <f>IF(M96&gt;25000,0,IF((M77+Z77)&lt;25000,Z77,(25000-M96)))</f>
        <v>0</v>
      </c>
      <c r="AA96" s="230"/>
      <c r="AB96" s="230"/>
      <c r="AC96" s="223"/>
      <c r="AD96" s="190"/>
      <c r="AE96" s="22"/>
      <c r="AF96" s="22"/>
      <c r="AG96" s="22"/>
      <c r="AH96" s="22"/>
      <c r="AI96" s="22"/>
      <c r="AJ96" s="22"/>
      <c r="AK96" s="22"/>
      <c r="AL96" s="22"/>
      <c r="AM96" s="231">
        <f>IF(M96+Z96&gt;=25000,0,IF((M77+Z77+AM77)&lt;25000,AM77,(25000-M77-Z77)))</f>
        <v>0</v>
      </c>
      <c r="AN96" s="230"/>
      <c r="AO96" s="230"/>
      <c r="AP96" s="232"/>
      <c r="AQ96" s="270"/>
      <c r="AR96" s="22"/>
      <c r="AS96" s="22"/>
      <c r="AT96" s="22"/>
      <c r="AU96" s="22"/>
      <c r="AV96" s="22"/>
      <c r="AW96" s="22"/>
      <c r="AX96" s="22"/>
      <c r="AY96" s="22"/>
      <c r="AZ96" s="222">
        <f>IF(M96+Z96+AM96&gt;=25000,0,IF((M77+Z77+AM77+AZ77)&lt;25000,AZ77,(25000-M96-Z96-AM96)))</f>
        <v>0</v>
      </c>
      <c r="BA96" s="230"/>
      <c r="BB96" s="230"/>
      <c r="BC96" s="223"/>
      <c r="BD96" s="190"/>
      <c r="BE96" s="22"/>
      <c r="BF96" s="22"/>
      <c r="BG96" s="22"/>
      <c r="BH96" s="22"/>
      <c r="BI96" s="22"/>
      <c r="BJ96" s="22"/>
      <c r="BK96" s="22"/>
      <c r="BL96" s="22"/>
      <c r="BM96" s="222">
        <f>IF(M96+Z96+AM96+AZ96&gt;=25000,0,IF((M77+Z77+AM77+AZ77+BM77)&lt;25000,BM77,(25000-M96-Z96-AM96-AZ96)))</f>
        <v>0</v>
      </c>
      <c r="BN96" s="230"/>
      <c r="BO96" s="230"/>
      <c r="BP96" s="223"/>
      <c r="BQ96" s="190"/>
      <c r="BR96" s="234"/>
      <c r="BS96" s="222">
        <f t="shared" si="92"/>
        <v>0</v>
      </c>
      <c r="BT96" s="223"/>
      <c r="BU96" s="99"/>
    </row>
    <row r="97" spans="1:73" ht="15" hidden="1" customHeight="1" x14ac:dyDescent="0.25">
      <c r="A97" s="181" t="s">
        <v>69</v>
      </c>
      <c r="B97" s="224"/>
      <c r="C97" s="182"/>
      <c r="D97" s="362"/>
      <c r="E97" s="37"/>
      <c r="F97" s="37"/>
      <c r="G97" s="37"/>
      <c r="H97" s="37"/>
      <c r="I97" s="37"/>
      <c r="J97" s="37"/>
      <c r="K97" s="37"/>
      <c r="L97" s="37"/>
      <c r="M97" s="222">
        <f>IF(M78&gt;25000,(25000),(M78))</f>
        <v>0</v>
      </c>
      <c r="N97" s="230"/>
      <c r="O97" s="230"/>
      <c r="P97" s="223"/>
      <c r="Q97" s="336"/>
      <c r="R97" s="22"/>
      <c r="S97" s="22"/>
      <c r="T97" s="22"/>
      <c r="U97" s="22"/>
      <c r="V97" s="22"/>
      <c r="W97" s="22"/>
      <c r="X97" s="22"/>
      <c r="Y97" s="22"/>
      <c r="Z97" s="222">
        <f>IF(M97&gt;25000,0,IF((M78+Z78)&lt;25000,Z78,(25000-M97)))</f>
        <v>0</v>
      </c>
      <c r="AA97" s="230"/>
      <c r="AB97" s="230"/>
      <c r="AC97" s="223"/>
      <c r="AD97" s="190"/>
      <c r="AE97" s="22"/>
      <c r="AF97" s="22"/>
      <c r="AG97" s="22"/>
      <c r="AH97" s="22"/>
      <c r="AI97" s="22"/>
      <c r="AJ97" s="22"/>
      <c r="AK97" s="22"/>
      <c r="AL97" s="22"/>
      <c r="AM97" s="231">
        <f>IF(M97+Z97&gt;=25000,0,IF((M78+Z78+AM78)&lt;25000,AM78,(25000-M78-Z78)))</f>
        <v>0</v>
      </c>
      <c r="AN97" s="230"/>
      <c r="AO97" s="230"/>
      <c r="AP97" s="232"/>
      <c r="AQ97" s="270"/>
      <c r="AR97" s="22"/>
      <c r="AS97" s="22"/>
      <c r="AT97" s="22"/>
      <c r="AU97" s="22"/>
      <c r="AV97" s="22"/>
      <c r="AW97" s="22"/>
      <c r="AX97" s="22"/>
      <c r="AY97" s="22"/>
      <c r="AZ97" s="222">
        <f>IF(M97+Z97+AM97&gt;=25000,0,IF((M78+Z78+AM78+AZ78)&lt;25000,AZ78,(25000-M97-Z97-AM97)))</f>
        <v>0</v>
      </c>
      <c r="BA97" s="230"/>
      <c r="BB97" s="230"/>
      <c r="BC97" s="223"/>
      <c r="BD97" s="190"/>
      <c r="BE97" s="22"/>
      <c r="BF97" s="22"/>
      <c r="BG97" s="22"/>
      <c r="BH97" s="22"/>
      <c r="BI97" s="22"/>
      <c r="BJ97" s="22"/>
      <c r="BK97" s="22"/>
      <c r="BL97" s="22"/>
      <c r="BM97" s="222">
        <f>IF(M97+Z97+AM97+AZ97&gt;=25000,0,IF((M78+Z78+AM78+AZ78+BM78)&lt;25000,BM78,(25000-M97-Z97-AM97-AZ97)))</f>
        <v>0</v>
      </c>
      <c r="BN97" s="230"/>
      <c r="BO97" s="230"/>
      <c r="BP97" s="223"/>
      <c r="BQ97" s="190"/>
      <c r="BR97" s="234"/>
      <c r="BS97" s="222">
        <f t="shared" si="92"/>
        <v>0</v>
      </c>
      <c r="BT97" s="223"/>
      <c r="BU97" s="99"/>
    </row>
    <row r="98" spans="1:73" ht="15" hidden="1" customHeight="1" thickBot="1" x14ac:dyDescent="0.3">
      <c r="A98" s="181" t="s">
        <v>70</v>
      </c>
      <c r="B98" s="224"/>
      <c r="C98" s="182"/>
      <c r="D98" s="362"/>
      <c r="E98" s="37"/>
      <c r="F98" s="37"/>
      <c r="G98" s="37"/>
      <c r="H98" s="37"/>
      <c r="I98" s="37"/>
      <c r="J98" s="37"/>
      <c r="K98" s="37"/>
      <c r="L98" s="37"/>
      <c r="M98" s="225">
        <f>SUM(M93:P97)</f>
        <v>0</v>
      </c>
      <c r="N98" s="226"/>
      <c r="O98" s="226"/>
      <c r="P98" s="227"/>
      <c r="Q98" s="336"/>
      <c r="R98" s="22"/>
      <c r="S98" s="22"/>
      <c r="T98" s="22"/>
      <c r="U98" s="22"/>
      <c r="V98" s="22"/>
      <c r="W98" s="22"/>
      <c r="X98" s="22"/>
      <c r="Y98" s="22"/>
      <c r="Z98" s="225">
        <f>SUM(Z93:AC97)</f>
        <v>0</v>
      </c>
      <c r="AA98" s="226"/>
      <c r="AB98" s="226"/>
      <c r="AC98" s="227"/>
      <c r="AD98" s="190"/>
      <c r="AE98" s="22"/>
      <c r="AF98" s="22"/>
      <c r="AG98" s="22"/>
      <c r="AH98" s="22"/>
      <c r="AI98" s="22"/>
      <c r="AJ98" s="22"/>
      <c r="AK98" s="22"/>
      <c r="AL98" s="22"/>
      <c r="AM98" s="228">
        <f>SUM(AM93:AP97)</f>
        <v>0</v>
      </c>
      <c r="AN98" s="226"/>
      <c r="AO98" s="226"/>
      <c r="AP98" s="229"/>
      <c r="AQ98" s="270"/>
      <c r="AR98" s="22"/>
      <c r="AS98" s="22"/>
      <c r="AT98" s="22"/>
      <c r="AU98" s="22"/>
      <c r="AV98" s="22"/>
      <c r="AW98" s="22"/>
      <c r="AX98" s="22"/>
      <c r="AY98" s="22"/>
      <c r="AZ98" s="225">
        <f>SUM(AZ93:BC97)</f>
        <v>0</v>
      </c>
      <c r="BA98" s="226"/>
      <c r="BB98" s="226"/>
      <c r="BC98" s="227"/>
      <c r="BD98" s="190"/>
      <c r="BE98" s="22"/>
      <c r="BF98" s="22"/>
      <c r="BG98" s="22"/>
      <c r="BH98" s="22"/>
      <c r="BI98" s="22"/>
      <c r="BJ98" s="22"/>
      <c r="BK98" s="22"/>
      <c r="BL98" s="22"/>
      <c r="BM98" s="225">
        <f>SUM(BM93:BP97)</f>
        <v>0</v>
      </c>
      <c r="BN98" s="226"/>
      <c r="BO98" s="226"/>
      <c r="BP98" s="227"/>
      <c r="BQ98" s="190"/>
      <c r="BR98" s="234"/>
      <c r="BS98" s="230">
        <f t="shared" si="92"/>
        <v>0</v>
      </c>
      <c r="BT98" s="223"/>
      <c r="BU98" s="99"/>
    </row>
    <row r="99" spans="1:73" ht="15.75" thickBot="1" x14ac:dyDescent="0.3">
      <c r="A99" s="199" t="s">
        <v>71</v>
      </c>
      <c r="B99" s="200"/>
      <c r="C99" s="220"/>
      <c r="D99" s="362"/>
      <c r="E99" s="221">
        <f>'1.Salaries Rates Dates'!B37</f>
        <v>0.51500000000000001</v>
      </c>
      <c r="F99" s="221"/>
      <c r="G99" s="221"/>
      <c r="H99" s="221"/>
      <c r="I99" s="64"/>
      <c r="J99" s="64"/>
      <c r="K99" s="64"/>
      <c r="L99" s="64"/>
      <c r="M99" s="212"/>
      <c r="N99" s="213"/>
      <c r="O99" s="213"/>
      <c r="P99" s="214"/>
      <c r="Q99" s="337"/>
      <c r="R99" s="215">
        <f>'1.Salaries Rates Dates'!B37</f>
        <v>0.51500000000000001</v>
      </c>
      <c r="S99" s="216"/>
      <c r="T99" s="216"/>
      <c r="U99" s="217"/>
      <c r="V99" s="65"/>
      <c r="W99" s="65"/>
      <c r="X99" s="65"/>
      <c r="Y99" s="65"/>
      <c r="Z99" s="212"/>
      <c r="AA99" s="213"/>
      <c r="AB99" s="213"/>
      <c r="AC99" s="214"/>
      <c r="AD99" s="270"/>
      <c r="AE99" s="215">
        <f>'1.Salaries Rates Dates'!B37</f>
        <v>0.51500000000000001</v>
      </c>
      <c r="AF99" s="216"/>
      <c r="AG99" s="216"/>
      <c r="AH99" s="217"/>
      <c r="AI99" s="65"/>
      <c r="AJ99" s="65"/>
      <c r="AK99" s="65"/>
      <c r="AL99" s="65"/>
      <c r="AM99" s="212"/>
      <c r="AN99" s="213"/>
      <c r="AO99" s="213"/>
      <c r="AP99" s="214"/>
      <c r="AQ99" s="270"/>
      <c r="AR99" s="215">
        <f>'1.Salaries Rates Dates'!B37</f>
        <v>0.51500000000000001</v>
      </c>
      <c r="AS99" s="216"/>
      <c r="AT99" s="216"/>
      <c r="AU99" s="217"/>
      <c r="AV99" s="65"/>
      <c r="AW99" s="65"/>
      <c r="AX99" s="65"/>
      <c r="AY99" s="65"/>
      <c r="AZ99" s="212"/>
      <c r="BA99" s="213"/>
      <c r="BB99" s="213"/>
      <c r="BC99" s="214"/>
      <c r="BD99" s="270"/>
      <c r="BE99" s="215">
        <f>'1.Salaries Rates Dates'!B37</f>
        <v>0.51500000000000001</v>
      </c>
      <c r="BF99" s="216"/>
      <c r="BG99" s="216"/>
      <c r="BH99" s="217"/>
      <c r="BI99" s="65"/>
      <c r="BJ99" s="65"/>
      <c r="BK99" s="65"/>
      <c r="BL99" s="65"/>
      <c r="BM99" s="212"/>
      <c r="BN99" s="213"/>
      <c r="BO99" s="213"/>
      <c r="BP99" s="214"/>
      <c r="BQ99" s="270"/>
      <c r="BR99" s="234"/>
      <c r="BS99" s="218"/>
      <c r="BT99" s="219"/>
      <c r="BU99" s="1"/>
    </row>
    <row r="100" spans="1:73" ht="15.75" thickBot="1" x14ac:dyDescent="0.3">
      <c r="A100" s="199" t="s">
        <v>72</v>
      </c>
      <c r="B100" s="200"/>
      <c r="C100" s="200"/>
      <c r="D100" s="362"/>
      <c r="E100" s="201" t="s">
        <v>73</v>
      </c>
      <c r="F100" s="202"/>
      <c r="G100" s="202"/>
      <c r="H100" s="203"/>
      <c r="I100" s="60"/>
      <c r="J100" s="60"/>
      <c r="K100" s="60"/>
      <c r="L100" s="60"/>
      <c r="M100" s="192">
        <f>'2. Budget PI'!O96+'2. Budget Investigator 2'!O96+'2. Budget  Investigator 3'!O96+'2. Budget Investigator 4'!O96+'2. Budget Investigator 5'!O96+'2. Budget Investigator 6'!O96+'2. Budget Investigator 7'!O96+'2. Budget Investigator 8'!O96+'2. Budget Investigator 9'!O96+'2. Budget Investigator 10'!O96</f>
        <v>0</v>
      </c>
      <c r="N100" s="193"/>
      <c r="O100" s="194"/>
      <c r="P100" s="194"/>
      <c r="Q100" s="336"/>
      <c r="R100" s="22"/>
      <c r="S100" s="22"/>
      <c r="T100" s="22"/>
      <c r="U100" s="22"/>
      <c r="V100" s="22"/>
      <c r="W100" s="22"/>
      <c r="X100" s="22"/>
      <c r="Y100" s="22"/>
      <c r="Z100" s="192">
        <f>'2. Budget PI'!AC96+'2. Budget Investigator 2'!AC96+'2. Budget  Investigator 3'!AC96+'2. Budget Investigator 4'!AC96+'2. Budget Investigator 5'!AC96+'2. Budget Investigator 6'!AC96+'2. Budget Investigator 7'!AC96+'2. Budget Investigator 8'!AC96+'2. Budget Investigator 9'!AC96+'2. Budget Investigator 10'!AC96</f>
        <v>0</v>
      </c>
      <c r="AA100" s="193"/>
      <c r="AB100" s="194"/>
      <c r="AC100" s="194"/>
      <c r="AD100" s="190"/>
      <c r="AE100" s="22"/>
      <c r="AF100" s="22"/>
      <c r="AG100" s="22"/>
      <c r="AH100" s="22"/>
      <c r="AI100" s="22"/>
      <c r="AJ100" s="22"/>
      <c r="AK100" s="22"/>
      <c r="AL100" s="22"/>
      <c r="AM100" s="192">
        <f>'2. Budget PI'!AQ96+'2. Budget Investigator 2'!AQ96+'2. Budget  Investigator 3'!AQ96+'2. Budget Investigator 4'!AQ96+'2. Budget Investigator 5'!AQ96+'2. Budget Investigator 6'!AQ96+'2. Budget Investigator 7'!AQ96+'2. Budget Investigator 8'!AQ6+'2. Budget Investigator 9'!AQ96+'2. Budget Investigator 10'!AQ96</f>
        <v>0</v>
      </c>
      <c r="AN100" s="193"/>
      <c r="AO100" s="194"/>
      <c r="AP100" s="194"/>
      <c r="AQ100" s="270"/>
      <c r="AR100" s="22"/>
      <c r="AS100" s="22"/>
      <c r="AT100" s="22"/>
      <c r="AU100" s="22"/>
      <c r="AV100" s="22"/>
      <c r="AW100" s="22"/>
      <c r="AX100" s="22"/>
      <c r="AY100" s="22"/>
      <c r="AZ100" s="192">
        <f>'2. Budget PI'!BE96+'2. Budget Investigator 2'!BE96+'2. Budget  Investigator 3'!BE96+'2. Budget Investigator 4'!BE96+'2. Budget Investigator 5'!BE96+'2. Budget Investigator 6'!BE96+'2. Budget Investigator 7'!BE96+'2. Budget Investigator 8'!BE96+'2. Budget Investigator 9'!BE96+'2. Budget Investigator 10'!BE96</f>
        <v>0</v>
      </c>
      <c r="BA100" s="193"/>
      <c r="BB100" s="194"/>
      <c r="BC100" s="194"/>
      <c r="BD100" s="270"/>
      <c r="BE100" s="22"/>
      <c r="BF100" s="22"/>
      <c r="BG100" s="22"/>
      <c r="BH100" s="22"/>
      <c r="BI100" s="22"/>
      <c r="BJ100" s="22"/>
      <c r="BK100" s="22"/>
      <c r="BL100" s="22"/>
      <c r="BM100" s="192">
        <f>'2. Budget PI'!BS96+'2. Budget Investigator 2'!BS96+'2. Budget  Investigator 3'!BS96+'2. Budget Investigator 4'!BS96+'2. Budget Investigator 5'!BS96+'2. Budget Investigator 6'!BS96+'2. Budget Investigator 7'!BS96+'2. Budget Investigator 8'!BS96+'2. Budget Investigator 9'!BS96+'2. Budget Investigator 10'!BS96</f>
        <v>0</v>
      </c>
      <c r="BN100" s="193"/>
      <c r="BO100" s="194"/>
      <c r="BP100" s="194"/>
      <c r="BQ100" s="270"/>
      <c r="BR100" s="235"/>
      <c r="BS100" s="197">
        <f>M100+Z100+AM100+AZ100+BM100</f>
        <v>0</v>
      </c>
      <c r="BT100" s="198"/>
      <c r="BU100" s="1"/>
    </row>
    <row r="101" spans="1:73" ht="15.75" thickBot="1" x14ac:dyDescent="0.3">
      <c r="A101" s="199" t="s">
        <v>74</v>
      </c>
      <c r="B101" s="200"/>
      <c r="C101" s="200"/>
      <c r="D101" s="362"/>
      <c r="E101" s="204"/>
      <c r="F101" s="205"/>
      <c r="G101" s="205"/>
      <c r="H101" s="206"/>
      <c r="I101" s="60"/>
      <c r="J101" s="60"/>
      <c r="K101" s="60"/>
      <c r="L101" s="60"/>
      <c r="M101" s="192">
        <f>'2. Budget PI'!O97+'2. Budget Investigator 2'!O97+'2. Budget  Investigator 3'!O97+'2. Budget Investigator 4'!O97+'2. Budget Investigator 5'!O97+'2. Budget Investigator 6'!O97+'2. Budget Investigator 7'!O97+'2. Budget Investigator 8'!O97+'2. Budget Investigator 9'!O97+'2. Budget Investigator 10'!O97</f>
        <v>0</v>
      </c>
      <c r="N101" s="193"/>
      <c r="O101" s="194"/>
      <c r="P101" s="194"/>
      <c r="Q101" s="336"/>
      <c r="R101" s="22"/>
      <c r="S101" s="22"/>
      <c r="T101" s="22"/>
      <c r="U101" s="22"/>
      <c r="V101" s="22"/>
      <c r="W101" s="22"/>
      <c r="X101" s="22"/>
      <c r="Y101" s="22"/>
      <c r="Z101" s="192">
        <f>'2. Budget PI'!AC97+'2. Budget Investigator 2'!AC97+'2. Budget  Investigator 3'!AC97+'2. Budget Investigator 4'!AC97+'2. Budget Investigator 5'!AC97+'2. Budget Investigator 6'!AC97+'2. Budget Investigator 7'!AC97+'2. Budget Investigator 8'!AC97+'2. Budget Investigator 9'!AC97+'2. Budget Investigator 10'!AC97</f>
        <v>0</v>
      </c>
      <c r="AA101" s="193"/>
      <c r="AB101" s="194"/>
      <c r="AC101" s="194"/>
      <c r="AD101" s="190"/>
      <c r="AE101" s="22"/>
      <c r="AF101" s="22"/>
      <c r="AG101" s="22"/>
      <c r="AH101" s="22"/>
      <c r="AI101" s="22"/>
      <c r="AJ101" s="22"/>
      <c r="AK101" s="22"/>
      <c r="AL101" s="22"/>
      <c r="AM101" s="192">
        <f>'2. Budget PI'!AQ97+'2. Budget Investigator 2'!AQ97+'2. Budget  Investigator 3'!AQ97+'2. Budget Investigator 4'!AQ97+'2. Budget Investigator 5'!AQ97+'2. Budget Investigator 6'!AQ97+'2. Budget Investigator 7'!AQ97+'2. Budget Investigator 8'!AQ97+'2. Budget Investigator 9'!AQ97+'2. Budget Investigator 10'!AQ97</f>
        <v>0</v>
      </c>
      <c r="AN101" s="193"/>
      <c r="AO101" s="194"/>
      <c r="AP101" s="194"/>
      <c r="AQ101" s="270"/>
      <c r="AR101" s="22"/>
      <c r="AS101" s="22"/>
      <c r="AT101" s="22"/>
      <c r="AU101" s="22"/>
      <c r="AV101" s="22"/>
      <c r="AW101" s="22"/>
      <c r="AX101" s="22"/>
      <c r="AY101" s="22"/>
      <c r="AZ101" s="192">
        <f>'2. Budget PI'!BE97+'2. Budget Investigator 2'!BE97+'2. Budget  Investigator 3'!BE97+'2. Budget Investigator 4'!BE97+'2. Budget Investigator 5'!BE97+'2. Budget Investigator 6'!BE97+'2. Budget Investigator 7'!BE97+'2. Budget Investigator 8'!BE97+'2. Budget Investigator 9'!BE97+'2. Budget Investigator 10'!BE97</f>
        <v>0</v>
      </c>
      <c r="BA101" s="193"/>
      <c r="BB101" s="194"/>
      <c r="BC101" s="194"/>
      <c r="BD101" s="270"/>
      <c r="BE101" s="22"/>
      <c r="BF101" s="22"/>
      <c r="BG101" s="22"/>
      <c r="BH101" s="22"/>
      <c r="BI101" s="22"/>
      <c r="BJ101" s="22"/>
      <c r="BK101" s="22"/>
      <c r="BL101" s="22"/>
      <c r="BM101" s="192">
        <f>'2. Budget PI'!BS97+'2. Budget Investigator 2'!BS97+'2. Budget  Investigator 3'!BS97+'2. Budget Investigator 4'!BS97+'2. Budget Investigator 5'!BS97+'2. Budget Investigator 6'!BS97+'2. Budget Investigator 7'!BS97+'2. Budget Investigator 8'!BS97+'2. Budget Investigator 9'!BS97+'2. Budget Investigator 10'!BS97</f>
        <v>0</v>
      </c>
      <c r="BN101" s="193"/>
      <c r="BO101" s="194"/>
      <c r="BP101" s="194"/>
      <c r="BQ101" s="270"/>
      <c r="BR101" s="235"/>
      <c r="BS101" s="197">
        <f>M101+Z101+AM101+AZ101+BM101</f>
        <v>0</v>
      </c>
      <c r="BT101" s="198"/>
      <c r="BU101" s="1"/>
    </row>
    <row r="102" spans="1:73" ht="16.5" thickTop="1" thickBot="1" x14ac:dyDescent="0.3">
      <c r="A102" s="210" t="s">
        <v>75</v>
      </c>
      <c r="B102" s="211"/>
      <c r="C102" s="211"/>
      <c r="D102" s="363"/>
      <c r="E102" s="207"/>
      <c r="F102" s="208"/>
      <c r="G102" s="208"/>
      <c r="H102" s="209"/>
      <c r="I102" s="60"/>
      <c r="J102" s="60"/>
      <c r="K102" s="60"/>
      <c r="L102" s="60"/>
      <c r="M102" s="192">
        <f>'2. Budget PI'!O98+'2. Budget Investigator 2'!O98+'2. Budget  Investigator 3'!O98+'2. Budget Investigator 4'!O98+'2. Budget Investigator 5'!O98+'2. Budget Investigator 6'!O98+'2. Budget Investigator 7'!O98+'2. Budget Investigator 8'!O98+'2. Budget Investigator 9'!O98+'2. Budget Investigator 10'!O98</f>
        <v>0</v>
      </c>
      <c r="N102" s="193"/>
      <c r="O102" s="194"/>
      <c r="P102" s="194"/>
      <c r="Q102" s="338"/>
      <c r="R102" s="38"/>
      <c r="S102" s="38"/>
      <c r="T102" s="38"/>
      <c r="U102" s="38"/>
      <c r="V102" s="38"/>
      <c r="W102" s="38"/>
      <c r="X102" s="38"/>
      <c r="Y102" s="66"/>
      <c r="Z102" s="192">
        <f>'2. Budget PI'!AC98+'2. Budget Investigator 2'!AC98+'2. Budget  Investigator 3'!AC98+'2. Budget Investigator 4'!AC98+'2. Budget Investigator 5'!AC98+'2. Budget Investigator 6'!AC98+'2. Budget Investigator 7'!AC98+'2. Budget Investigator 8'!AC98+'2. Budget Investigator 9'!AC98+'2. Budget Investigator 10'!AC98</f>
        <v>0</v>
      </c>
      <c r="AA102" s="193"/>
      <c r="AB102" s="194"/>
      <c r="AC102" s="194"/>
      <c r="AD102" s="339"/>
      <c r="AE102" s="38"/>
      <c r="AF102" s="38"/>
      <c r="AG102" s="38"/>
      <c r="AH102" s="38"/>
      <c r="AI102" s="38"/>
      <c r="AJ102" s="38"/>
      <c r="AK102" s="38"/>
      <c r="AL102" s="38"/>
      <c r="AM102" s="192">
        <f>'2. Budget PI'!AQ98+'2. Budget Investigator 2'!AQ98+'2. Budget  Investigator 3'!AQ98+'2. Budget Investigator 4'!AQ98+'2. Budget Investigator 5'!AQ98+'2. Budget Investigator 6'!AQ98+'2. Budget Investigator 7'!AQ98+'2. Budget Investigator 8'!AQ98+'2. Budget Investigator 9'!AQ98+'2. Budget Investigator 10'!AQ98</f>
        <v>0</v>
      </c>
      <c r="AN102" s="193"/>
      <c r="AO102" s="194"/>
      <c r="AP102" s="194"/>
      <c r="AQ102" s="251"/>
      <c r="AR102" s="38"/>
      <c r="AS102" s="38"/>
      <c r="AT102" s="38"/>
      <c r="AU102" s="38"/>
      <c r="AV102" s="38"/>
      <c r="AW102" s="38"/>
      <c r="AX102" s="38"/>
      <c r="AY102" s="38"/>
      <c r="AZ102" s="192">
        <f>'2. Budget PI'!BE98+'2. Budget Investigator 2'!BE98+'2. Budget  Investigator 3'!BE98+'2. Budget Investigator 4'!BE98+'2. Budget Investigator 5'!BE98+'2. Budget Investigator 6'!BE98+'2. Budget Investigator 7'!BE98+'2. Budget Investigator 8'!BE98+'2. Budget Investigator 9'!BE98+'2. Budget Investigator 10'!BE98</f>
        <v>0</v>
      </c>
      <c r="BA102" s="193"/>
      <c r="BB102" s="194"/>
      <c r="BC102" s="194"/>
      <c r="BD102" s="251"/>
      <c r="BE102" s="38"/>
      <c r="BF102" s="38"/>
      <c r="BG102" s="38"/>
      <c r="BH102" s="38"/>
      <c r="BI102" s="38"/>
      <c r="BJ102" s="38"/>
      <c r="BK102" s="38"/>
      <c r="BL102" s="38"/>
      <c r="BM102" s="192">
        <f>'2. Budget PI'!BS98+'2. Budget Investigator 2'!BS98+'2. Budget  Investigator 3'!BS98+'2. Budget Investigator 4'!BS98+'2. Budget Investigator 5'!BS98+'2. Budget Investigator 6'!BS98+'2. Budget Investigator 7'!BS98+'2. Budget Investigator 8'!BS98+'2. Budget Investigator 9'!BS98+'2. Budget Investigator 10'!BS98</f>
        <v>0</v>
      </c>
      <c r="BN102" s="193"/>
      <c r="BO102" s="194"/>
      <c r="BP102" s="194"/>
      <c r="BQ102" s="251"/>
      <c r="BR102" s="236"/>
      <c r="BS102" s="195">
        <f>M102+Z102+AM102+AZ102+BM102</f>
        <v>0</v>
      </c>
      <c r="BT102" s="196"/>
      <c r="BU102" s="1"/>
    </row>
    <row r="103" spans="1:73" x14ac:dyDescent="0.25">
      <c r="M103" s="47"/>
      <c r="N103" s="22"/>
      <c r="O103" s="48" t="s">
        <v>76</v>
      </c>
      <c r="P103" s="49">
        <v>0</v>
      </c>
      <c r="Z103" s="47"/>
      <c r="AA103" s="22"/>
      <c r="AB103" s="48" t="s">
        <v>76</v>
      </c>
      <c r="AC103" s="49">
        <v>0</v>
      </c>
      <c r="AM103" s="47"/>
      <c r="AN103" s="22"/>
      <c r="AO103" s="48" t="s">
        <v>76</v>
      </c>
      <c r="AP103" s="49">
        <v>0</v>
      </c>
      <c r="AZ103" s="47"/>
      <c r="BA103" s="22"/>
      <c r="BB103" s="48" t="s">
        <v>76</v>
      </c>
      <c r="BC103" s="49">
        <v>0</v>
      </c>
      <c r="BM103" s="47"/>
      <c r="BN103" s="22"/>
      <c r="BO103" s="48" t="s">
        <v>76</v>
      </c>
      <c r="BP103" s="49">
        <v>0</v>
      </c>
    </row>
    <row r="104" spans="1:73" x14ac:dyDescent="0.25">
      <c r="M104" s="44"/>
      <c r="N104" s="38"/>
      <c r="O104" s="45" t="str">
        <f>IF(P104&lt;0,"Over:",IF(P104&gt;0,"Under:",IF(P104=0,"Over/Under:")))</f>
        <v>Over/Under:</v>
      </c>
      <c r="P104" s="46">
        <f>IF(P103&gt;0,P103-M102,0)</f>
        <v>0</v>
      </c>
      <c r="Z104" s="44"/>
      <c r="AA104" s="38"/>
      <c r="AB104" s="45" t="str">
        <f>IF(AC104&lt;0,"Over:",IF(AC104&gt;0,"Under:",IF(AC104=0,"Over/Under:")))</f>
        <v>Over/Under:</v>
      </c>
      <c r="AC104" s="46">
        <f>IF(AC103&gt;0,AC103-Z102,0)</f>
        <v>0</v>
      </c>
      <c r="AM104" s="44"/>
      <c r="AN104" s="38"/>
      <c r="AO104" s="45" t="str">
        <f>IF(AP104&lt;0,"Over:",IF(AP104&gt;0,"Under:",IF(AP104=0,"Over/Under:")))</f>
        <v>Over/Under:</v>
      </c>
      <c r="AP104" s="46">
        <f>IF(AP103&gt;0,AP103-AM102,0)</f>
        <v>0</v>
      </c>
      <c r="AZ104" s="44"/>
      <c r="BA104" s="38"/>
      <c r="BB104" s="45" t="str">
        <f>IF(BC104&lt;0,"Over:",IF(BC104&gt;0,"Under:",IF(BC104=0,"Over/Under:")))</f>
        <v>Over/Under:</v>
      </c>
      <c r="BC104" s="46">
        <f>IF(BC103&gt;0,BC103-AZ102,0)</f>
        <v>0</v>
      </c>
      <c r="BM104" s="44"/>
      <c r="BN104" s="38"/>
      <c r="BO104" s="45" t="str">
        <f>IF(BP104&lt;0,"Over:",IF(BP104&gt;0,"Under:",IF(BP104=0,"Over/Under:")))</f>
        <v>Over/Under:</v>
      </c>
      <c r="BP104" s="46">
        <f>IF(BP103&gt;0,BP103-BM102,0)</f>
        <v>0</v>
      </c>
    </row>
    <row r="106" spans="1:73" x14ac:dyDescent="0.25">
      <c r="B106" s="40"/>
    </row>
  </sheetData>
  <mergeCells count="472">
    <mergeCell ref="A49:C49"/>
    <mergeCell ref="A1:B1"/>
    <mergeCell ref="C1:G1"/>
    <mergeCell ref="A3:N3"/>
    <mergeCell ref="A4:N4"/>
    <mergeCell ref="A7:N7"/>
    <mergeCell ref="A13:B15"/>
    <mergeCell ref="D13:D102"/>
    <mergeCell ref="E13:P13"/>
    <mergeCell ref="L14:L16"/>
    <mergeCell ref="M14:N14"/>
    <mergeCell ref="A29:C29"/>
    <mergeCell ref="M59:P59"/>
    <mergeCell ref="M63:P63"/>
    <mergeCell ref="A68:C68"/>
    <mergeCell ref="M68:P68"/>
    <mergeCell ref="M69:P69"/>
    <mergeCell ref="M71:P71"/>
    <mergeCell ref="M73:P73"/>
    <mergeCell ref="F78:H78"/>
    <mergeCell ref="M78:P78"/>
    <mergeCell ref="M80:P80"/>
    <mergeCell ref="M82:P82"/>
    <mergeCell ref="E49:P49"/>
    <mergeCell ref="BE13:BP13"/>
    <mergeCell ref="AJ14:AJ16"/>
    <mergeCell ref="AK14:AK16"/>
    <mergeCell ref="C14:C16"/>
    <mergeCell ref="F14:H14"/>
    <mergeCell ref="I14:I16"/>
    <mergeCell ref="J14:J16"/>
    <mergeCell ref="K14:K16"/>
    <mergeCell ref="Q13:Q102"/>
    <mergeCell ref="R13:AC13"/>
    <mergeCell ref="AD13:AD102"/>
    <mergeCell ref="AE13:AP13"/>
    <mergeCell ref="Z14:AA14"/>
    <mergeCell ref="AB14:AC14"/>
    <mergeCell ref="AF14:AH14"/>
    <mergeCell ref="AI14:AI16"/>
    <mergeCell ref="O14:P14"/>
    <mergeCell ref="S14:U14"/>
    <mergeCell ref="V14:V16"/>
    <mergeCell ref="W14:W16"/>
    <mergeCell ref="X14:X16"/>
    <mergeCell ref="G31:H40"/>
    <mergeCell ref="T31:U40"/>
    <mergeCell ref="A56:C56"/>
    <mergeCell ref="AG31:AH40"/>
    <mergeCell ref="BO14:BP14"/>
    <mergeCell ref="BR14:BR16"/>
    <mergeCell ref="BS14:BS16"/>
    <mergeCell ref="BT14:BT16"/>
    <mergeCell ref="E15:E16"/>
    <mergeCell ref="F15:H15"/>
    <mergeCell ref="M15:M16"/>
    <mergeCell ref="N15:N16"/>
    <mergeCell ref="O15:O16"/>
    <mergeCell ref="P15:P16"/>
    <mergeCell ref="BF14:BH14"/>
    <mergeCell ref="BI14:BI16"/>
    <mergeCell ref="BJ14:BJ16"/>
    <mergeCell ref="BK14:BK16"/>
    <mergeCell ref="BL14:BL16"/>
    <mergeCell ref="BM14:BN14"/>
    <mergeCell ref="AV14:AV16"/>
    <mergeCell ref="AW14:AW16"/>
    <mergeCell ref="AX14:AX16"/>
    <mergeCell ref="AY14:AY16"/>
    <mergeCell ref="R15:R16"/>
    <mergeCell ref="S15:U15"/>
    <mergeCell ref="AZ15:AZ16"/>
    <mergeCell ref="BA15:BA16"/>
    <mergeCell ref="BB15:BB16"/>
    <mergeCell ref="BC15:BC16"/>
    <mergeCell ref="Z15:Z16"/>
    <mergeCell ref="AA15:AA16"/>
    <mergeCell ref="AB15:AB16"/>
    <mergeCell ref="AC15:AC16"/>
    <mergeCell ref="AE15:AE16"/>
    <mergeCell ref="AF15:AH15"/>
    <mergeCell ref="AL14:AL16"/>
    <mergeCell ref="AM14:AN14"/>
    <mergeCell ref="AO14:AP14"/>
    <mergeCell ref="AS14:AU14"/>
    <mergeCell ref="AM15:AM16"/>
    <mergeCell ref="AN15:AN16"/>
    <mergeCell ref="AO15:AO16"/>
    <mergeCell ref="AP15:AP16"/>
    <mergeCell ref="AQ13:AQ102"/>
    <mergeCell ref="AR13:BC13"/>
    <mergeCell ref="Z69:AC69"/>
    <mergeCell ref="AM69:AP69"/>
    <mergeCell ref="AZ69:BC69"/>
    <mergeCell ref="Z71:AC71"/>
    <mergeCell ref="AM71:AP71"/>
    <mergeCell ref="BR29:BT29"/>
    <mergeCell ref="B30:C30"/>
    <mergeCell ref="BR30:BT30"/>
    <mergeCell ref="A16:B16"/>
    <mergeCell ref="A17:C17"/>
    <mergeCell ref="BR17:BT17"/>
    <mergeCell ref="B18:C18"/>
    <mergeCell ref="E18:P18"/>
    <mergeCell ref="R18:AC18"/>
    <mergeCell ref="AE18:AP18"/>
    <mergeCell ref="AR18:BC18"/>
    <mergeCell ref="BE18:BP18"/>
    <mergeCell ref="BR18:BT18"/>
    <mergeCell ref="BE15:BE16"/>
    <mergeCell ref="BF15:BH15"/>
    <mergeCell ref="BM15:BM16"/>
    <mergeCell ref="BN15:BN16"/>
    <mergeCell ref="BO15:BO16"/>
    <mergeCell ref="BP15:BP16"/>
    <mergeCell ref="AR15:AR16"/>
    <mergeCell ref="AS15:AU15"/>
    <mergeCell ref="Y14:Y16"/>
    <mergeCell ref="AZ14:BA14"/>
    <mergeCell ref="BB14:BC14"/>
    <mergeCell ref="BG36:BH40"/>
    <mergeCell ref="AT31:AU40"/>
    <mergeCell ref="BG43:BH47"/>
    <mergeCell ref="BO43:BO47"/>
    <mergeCell ref="A48:C48"/>
    <mergeCell ref="E48:H48"/>
    <mergeCell ref="R48:U48"/>
    <mergeCell ref="AE48:AH48"/>
    <mergeCell ref="AR48:AU48"/>
    <mergeCell ref="BE48:BH48"/>
    <mergeCell ref="A41:C41"/>
    <mergeCell ref="G43:H47"/>
    <mergeCell ref="O43:O47"/>
    <mergeCell ref="T43:U47"/>
    <mergeCell ref="AB43:AB47"/>
    <mergeCell ref="AG43:AH47"/>
    <mergeCell ref="AO43:AO47"/>
    <mergeCell ref="AT43:AU47"/>
    <mergeCell ref="BB43:BB47"/>
    <mergeCell ref="E41:P41"/>
    <mergeCell ref="R41:AC41"/>
    <mergeCell ref="AE41:AP41"/>
    <mergeCell ref="AR41:BC41"/>
    <mergeCell ref="BD13:BD102"/>
    <mergeCell ref="R49:AC49"/>
    <mergeCell ref="AE49:AP49"/>
    <mergeCell ref="AR49:BC49"/>
    <mergeCell ref="BE49:BP49"/>
    <mergeCell ref="BM50:BP52"/>
    <mergeCell ref="BR50:BR90"/>
    <mergeCell ref="BS50:BT52"/>
    <mergeCell ref="A51:C51"/>
    <mergeCell ref="M53:P53"/>
    <mergeCell ref="Z53:AC53"/>
    <mergeCell ref="AM53:AP53"/>
    <mergeCell ref="AZ53:BC53"/>
    <mergeCell ref="A50:C50"/>
    <mergeCell ref="M50:P52"/>
    <mergeCell ref="R50:U90"/>
    <mergeCell ref="Z50:AC52"/>
    <mergeCell ref="AE50:AH90"/>
    <mergeCell ref="AM50:AP52"/>
    <mergeCell ref="AR50:AU90"/>
    <mergeCell ref="AZ50:BC52"/>
    <mergeCell ref="BE50:BH90"/>
    <mergeCell ref="BM53:BP53"/>
    <mergeCell ref="BS53:BT53"/>
    <mergeCell ref="M55:P55"/>
    <mergeCell ref="Z55:AC55"/>
    <mergeCell ref="AM55:AP55"/>
    <mergeCell ref="AZ55:BC55"/>
    <mergeCell ref="BM55:BP55"/>
    <mergeCell ref="BS55:BT55"/>
    <mergeCell ref="M54:P54"/>
    <mergeCell ref="Z54:AC54"/>
    <mergeCell ref="AM54:AP54"/>
    <mergeCell ref="AZ54:BC54"/>
    <mergeCell ref="BM54:BP54"/>
    <mergeCell ref="BS54:BT54"/>
    <mergeCell ref="BQ13:BQ102"/>
    <mergeCell ref="BR13:BT13"/>
    <mergeCell ref="BS59:BT59"/>
    <mergeCell ref="M58:P58"/>
    <mergeCell ref="Z58:AC58"/>
    <mergeCell ref="BR49:BT49"/>
    <mergeCell ref="BR41:BT41"/>
    <mergeCell ref="BR42:BT42"/>
    <mergeCell ref="BE41:BP41"/>
    <mergeCell ref="BG31:BH35"/>
    <mergeCell ref="AM58:AP58"/>
    <mergeCell ref="AZ58:BC58"/>
    <mergeCell ref="BM58:BP58"/>
    <mergeCell ref="BS58:BT58"/>
    <mergeCell ref="BS56:BT56"/>
    <mergeCell ref="M57:P57"/>
    <mergeCell ref="Z57:AC57"/>
    <mergeCell ref="AM57:AP57"/>
    <mergeCell ref="AZ57:BC57"/>
    <mergeCell ref="BM57:BP57"/>
    <mergeCell ref="BS57:BT57"/>
    <mergeCell ref="M56:P56"/>
    <mergeCell ref="Z56:AC56"/>
    <mergeCell ref="AM56:AP56"/>
    <mergeCell ref="AZ56:BC56"/>
    <mergeCell ref="BM56:BP56"/>
    <mergeCell ref="A60:C60"/>
    <mergeCell ref="M60:P60"/>
    <mergeCell ref="Z60:AC60"/>
    <mergeCell ref="AM60:AP60"/>
    <mergeCell ref="AZ60:BC60"/>
    <mergeCell ref="BM60:BP60"/>
    <mergeCell ref="Z59:AC59"/>
    <mergeCell ref="AM59:AP59"/>
    <mergeCell ref="AZ59:BC59"/>
    <mergeCell ref="BM59:BP59"/>
    <mergeCell ref="M62:P62"/>
    <mergeCell ref="Z62:AC62"/>
    <mergeCell ref="AM62:AP62"/>
    <mergeCell ref="AZ62:BC62"/>
    <mergeCell ref="BM62:BP62"/>
    <mergeCell ref="BS62:BT62"/>
    <mergeCell ref="BS60:BT60"/>
    <mergeCell ref="M61:P61"/>
    <mergeCell ref="Z61:AC61"/>
    <mergeCell ref="AM61:AP61"/>
    <mergeCell ref="AZ61:BC61"/>
    <mergeCell ref="BM61:BP61"/>
    <mergeCell ref="BS61:BT61"/>
    <mergeCell ref="M64:P64"/>
    <mergeCell ref="Z64:AC64"/>
    <mergeCell ref="AM64:AP64"/>
    <mergeCell ref="AZ64:BC64"/>
    <mergeCell ref="BM64:BP64"/>
    <mergeCell ref="BS64:BT64"/>
    <mergeCell ref="Z63:AC63"/>
    <mergeCell ref="AM63:AP63"/>
    <mergeCell ref="AZ63:BC63"/>
    <mergeCell ref="BM63:BP63"/>
    <mergeCell ref="BS63:BT63"/>
    <mergeCell ref="M66:P66"/>
    <mergeCell ref="Z66:AC66"/>
    <mergeCell ref="AM66:AP66"/>
    <mergeCell ref="AZ66:BC66"/>
    <mergeCell ref="BM68:BP68"/>
    <mergeCell ref="BS68:BT68"/>
    <mergeCell ref="BM66:BP66"/>
    <mergeCell ref="BS66:BT66"/>
    <mergeCell ref="M65:P65"/>
    <mergeCell ref="Z65:AC65"/>
    <mergeCell ref="AM65:AP65"/>
    <mergeCell ref="AZ65:BC65"/>
    <mergeCell ref="BM65:BP65"/>
    <mergeCell ref="BS65:BT65"/>
    <mergeCell ref="BM69:BP69"/>
    <mergeCell ref="BS69:BT69"/>
    <mergeCell ref="M67:P67"/>
    <mergeCell ref="Z67:AC67"/>
    <mergeCell ref="AM67:AP67"/>
    <mergeCell ref="AZ67:BC67"/>
    <mergeCell ref="BM67:BP67"/>
    <mergeCell ref="Z68:AC68"/>
    <mergeCell ref="AM68:AP68"/>
    <mergeCell ref="AZ68:BC68"/>
    <mergeCell ref="AZ71:BC71"/>
    <mergeCell ref="BM71:BP71"/>
    <mergeCell ref="BS71:BT71"/>
    <mergeCell ref="M70:P70"/>
    <mergeCell ref="Z70:AC70"/>
    <mergeCell ref="AM70:AP70"/>
    <mergeCell ref="AZ70:BC70"/>
    <mergeCell ref="BM70:BP70"/>
    <mergeCell ref="BS70:BT70"/>
    <mergeCell ref="Z73:AC73"/>
    <mergeCell ref="AM73:AP73"/>
    <mergeCell ref="AZ73:BC73"/>
    <mergeCell ref="BM73:BP73"/>
    <mergeCell ref="BS73:BT73"/>
    <mergeCell ref="M72:P72"/>
    <mergeCell ref="Z72:AC72"/>
    <mergeCell ref="AM72:AP72"/>
    <mergeCell ref="AZ72:BC72"/>
    <mergeCell ref="BM72:BP72"/>
    <mergeCell ref="BS72:BT72"/>
    <mergeCell ref="BS74:BT74"/>
    <mergeCell ref="F75:H75"/>
    <mergeCell ref="M75:P75"/>
    <mergeCell ref="Z75:AC75"/>
    <mergeCell ref="AM75:AP75"/>
    <mergeCell ref="AZ75:BC75"/>
    <mergeCell ref="BM75:BP75"/>
    <mergeCell ref="BS75:BT75"/>
    <mergeCell ref="F74:H74"/>
    <mergeCell ref="M74:P74"/>
    <mergeCell ref="Z74:AC74"/>
    <mergeCell ref="AM74:AP74"/>
    <mergeCell ref="AZ74:BC74"/>
    <mergeCell ref="BM74:BP74"/>
    <mergeCell ref="BS76:BT76"/>
    <mergeCell ref="F77:H77"/>
    <mergeCell ref="M77:P77"/>
    <mergeCell ref="Z77:AC77"/>
    <mergeCell ref="AM77:AP77"/>
    <mergeCell ref="AZ77:BC77"/>
    <mergeCell ref="BM77:BP77"/>
    <mergeCell ref="BS77:BT77"/>
    <mergeCell ref="F76:H76"/>
    <mergeCell ref="M76:P76"/>
    <mergeCell ref="Z76:AC76"/>
    <mergeCell ref="AM76:AP76"/>
    <mergeCell ref="AZ76:BC76"/>
    <mergeCell ref="BM76:BP76"/>
    <mergeCell ref="Z80:AC80"/>
    <mergeCell ref="AM80:AP80"/>
    <mergeCell ref="AZ80:BC80"/>
    <mergeCell ref="BM80:BP80"/>
    <mergeCell ref="BS80:BT80"/>
    <mergeCell ref="BS78:BT78"/>
    <mergeCell ref="M79:P79"/>
    <mergeCell ref="Z79:AC79"/>
    <mergeCell ref="AM79:AP79"/>
    <mergeCell ref="AZ79:BC79"/>
    <mergeCell ref="BM79:BP79"/>
    <mergeCell ref="BS79:BT79"/>
    <mergeCell ref="Z78:AC78"/>
    <mergeCell ref="AM78:AP78"/>
    <mergeCell ref="AZ78:BC78"/>
    <mergeCell ref="BM78:BP78"/>
    <mergeCell ref="Z82:AC82"/>
    <mergeCell ref="AM82:AP82"/>
    <mergeCell ref="AZ82:BC82"/>
    <mergeCell ref="BM82:BP82"/>
    <mergeCell ref="BS82:BT82"/>
    <mergeCell ref="M81:P81"/>
    <mergeCell ref="Z81:AC81"/>
    <mergeCell ref="AM81:AP81"/>
    <mergeCell ref="AZ81:BC81"/>
    <mergeCell ref="BM81:BP81"/>
    <mergeCell ref="BS81:BT81"/>
    <mergeCell ref="Z84:AC84"/>
    <mergeCell ref="AM84:AP84"/>
    <mergeCell ref="AZ84:BC84"/>
    <mergeCell ref="BM84:BP84"/>
    <mergeCell ref="BS84:BT84"/>
    <mergeCell ref="M83:P83"/>
    <mergeCell ref="Z83:AC83"/>
    <mergeCell ref="AM83:AP83"/>
    <mergeCell ref="AZ83:BC83"/>
    <mergeCell ref="BM83:BP83"/>
    <mergeCell ref="BS83:BT83"/>
    <mergeCell ref="M84:P84"/>
    <mergeCell ref="M86:P86"/>
    <mergeCell ref="Z86:AC86"/>
    <mergeCell ref="AM86:AP86"/>
    <mergeCell ref="AZ86:BC86"/>
    <mergeCell ref="BM86:BP86"/>
    <mergeCell ref="BS86:BT86"/>
    <mergeCell ref="M85:P85"/>
    <mergeCell ref="Z85:AC85"/>
    <mergeCell ref="AM85:AP85"/>
    <mergeCell ref="AZ85:BC85"/>
    <mergeCell ref="BM85:BP85"/>
    <mergeCell ref="BS85:BT85"/>
    <mergeCell ref="M89:P89"/>
    <mergeCell ref="Z89:AC89"/>
    <mergeCell ref="AM89:AP89"/>
    <mergeCell ref="AZ89:BC89"/>
    <mergeCell ref="BM89:BP89"/>
    <mergeCell ref="BS89:BT89"/>
    <mergeCell ref="M88:P88"/>
    <mergeCell ref="Z88:AC88"/>
    <mergeCell ref="AM88:AP88"/>
    <mergeCell ref="AZ88:BC88"/>
    <mergeCell ref="BM88:BP88"/>
    <mergeCell ref="BS88:BT88"/>
    <mergeCell ref="BS90:BT90"/>
    <mergeCell ref="A91:C91"/>
    <mergeCell ref="E91:P91"/>
    <mergeCell ref="R91:AC91"/>
    <mergeCell ref="AE91:AP91"/>
    <mergeCell ref="AR91:BC91"/>
    <mergeCell ref="BE91:BP91"/>
    <mergeCell ref="BR91:BT91"/>
    <mergeCell ref="A90:C90"/>
    <mergeCell ref="M90:P90"/>
    <mergeCell ref="Z90:AC90"/>
    <mergeCell ref="AM90:AP90"/>
    <mergeCell ref="AZ90:BC90"/>
    <mergeCell ref="BM90:BP90"/>
    <mergeCell ref="M94:P94"/>
    <mergeCell ref="Z94:AC94"/>
    <mergeCell ref="AM94:AP94"/>
    <mergeCell ref="AZ94:BC94"/>
    <mergeCell ref="BM94:BP94"/>
    <mergeCell ref="BS94:BT94"/>
    <mergeCell ref="BR92:BR102"/>
    <mergeCell ref="BS92:BT92"/>
    <mergeCell ref="A93:C93"/>
    <mergeCell ref="M93:P93"/>
    <mergeCell ref="Z93:AC93"/>
    <mergeCell ref="AM93:AP93"/>
    <mergeCell ref="AZ93:BC93"/>
    <mergeCell ref="BM93:BP93"/>
    <mergeCell ref="BS93:BT93"/>
    <mergeCell ref="A94:C94"/>
    <mergeCell ref="A92:C92"/>
    <mergeCell ref="M92:P92"/>
    <mergeCell ref="Z92:AC92"/>
    <mergeCell ref="AM92:AP92"/>
    <mergeCell ref="AZ92:BC92"/>
    <mergeCell ref="BM92:BP92"/>
    <mergeCell ref="BS95:BT95"/>
    <mergeCell ref="A96:C96"/>
    <mergeCell ref="M96:P96"/>
    <mergeCell ref="Z96:AC96"/>
    <mergeCell ref="AM96:AP96"/>
    <mergeCell ref="AZ96:BC96"/>
    <mergeCell ref="BM96:BP96"/>
    <mergeCell ref="BS96:BT96"/>
    <mergeCell ref="A95:C95"/>
    <mergeCell ref="M95:P95"/>
    <mergeCell ref="Z95:AC95"/>
    <mergeCell ref="AM95:AP95"/>
    <mergeCell ref="AZ95:BC95"/>
    <mergeCell ref="BM95:BP95"/>
    <mergeCell ref="BS97:BT97"/>
    <mergeCell ref="A98:C98"/>
    <mergeCell ref="M98:P98"/>
    <mergeCell ref="Z98:AC98"/>
    <mergeCell ref="AM98:AP98"/>
    <mergeCell ref="AZ98:BC98"/>
    <mergeCell ref="BM98:BP98"/>
    <mergeCell ref="BS98:BT98"/>
    <mergeCell ref="A97:C97"/>
    <mergeCell ref="M97:P97"/>
    <mergeCell ref="Z97:AC97"/>
    <mergeCell ref="AM97:AP97"/>
    <mergeCell ref="AZ97:BC97"/>
    <mergeCell ref="BM97:BP97"/>
    <mergeCell ref="AM99:AP99"/>
    <mergeCell ref="AR99:AU99"/>
    <mergeCell ref="AZ99:BC99"/>
    <mergeCell ref="BE99:BH99"/>
    <mergeCell ref="BM99:BP99"/>
    <mergeCell ref="BS99:BT99"/>
    <mergeCell ref="A99:C99"/>
    <mergeCell ref="E99:H99"/>
    <mergeCell ref="M99:P99"/>
    <mergeCell ref="R99:U99"/>
    <mergeCell ref="Z99:AC99"/>
    <mergeCell ref="AE99:AH99"/>
    <mergeCell ref="AZ102:BC102"/>
    <mergeCell ref="BM102:BP102"/>
    <mergeCell ref="BS102:BT102"/>
    <mergeCell ref="BM100:BP100"/>
    <mergeCell ref="BS100:BT100"/>
    <mergeCell ref="A101:C101"/>
    <mergeCell ref="M101:P101"/>
    <mergeCell ref="Z101:AC101"/>
    <mergeCell ref="AM101:AP101"/>
    <mergeCell ref="AZ101:BC101"/>
    <mergeCell ref="BM101:BP101"/>
    <mergeCell ref="BS101:BT101"/>
    <mergeCell ref="A100:C100"/>
    <mergeCell ref="E100:H102"/>
    <mergeCell ref="M100:P100"/>
    <mergeCell ref="Z100:AC100"/>
    <mergeCell ref="AM100:AP100"/>
    <mergeCell ref="AZ100:BC100"/>
    <mergeCell ref="A102:C102"/>
    <mergeCell ref="M102:P102"/>
    <mergeCell ref="Z102:AC102"/>
    <mergeCell ref="AM102:AP102"/>
  </mergeCells>
  <conditionalFormatting sqref="P104 AC104 AP104 BC104 BP104">
    <cfRule type="cellIs" dxfId="10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829530-E918-460F-9F7C-3BD77907A99E}">
          <x14:formula1>
            <xm:f>Sheet1!$A$2:$A$3</xm:f>
          </x14:formula1>
          <xm:sqref>C19:C28 C31:C40</xm:sqref>
        </x14:dataValidation>
        <x14:dataValidation type="list" allowBlank="1" showInputMessage="1" showErrorMessage="1" xr:uid="{29E2E820-A57C-403A-9915-8C959C505B26}">
          <x14:formula1>
            <xm:f>Sheet1!$A$18:$A$21</xm:f>
          </x14:formula1>
          <xm:sqref>B43:B47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311E-B54C-4E9A-B736-708AE35ED586}">
  <sheetPr>
    <pageSetUpPr fitToPage="1"/>
  </sheetPr>
  <dimension ref="A1:CG102"/>
  <sheetViews>
    <sheetView topLeftCell="A54" workbookViewId="0">
      <selection activeCell="B11" sqref="B11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91" t="s">
        <v>91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Dates'!E4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W24" si="4">O15+AC15+AQ15+BE15+BS15</f>
        <v>0</v>
      </c>
      <c r="BX15" s="14">
        <f t="shared" ref="BX15:BX24" si="5">P15+AD15+AR15+BF15+BT15</f>
        <v>0</v>
      </c>
      <c r="BY15" s="14">
        <f t="shared" ref="BY15:BY24" si="6">Q15+AE15+AS15+BG15+BU15</f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7">IF(P$10&gt;0,("1/1/"&amp;YEAR(P$10)),"0")</f>
        <v>1/1/2025</v>
      </c>
      <c r="K16" s="158">
        <f>J16-1</f>
        <v>45657</v>
      </c>
      <c r="L16" s="62">
        <f t="shared" ref="L16:L23" si="8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9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10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11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2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3">IF(AD$10&gt;0,("1/1/"&amp;YEAR(AD$10)),"0")</f>
        <v>1/1/2025</v>
      </c>
      <c r="Y16" s="158">
        <f t="shared" ref="Y16:Y24" si="14">X16-1</f>
        <v>45657</v>
      </c>
      <c r="Z16" s="62">
        <f t="shared" ref="Z16:Z24" si="15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6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7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8">IF(AR$10&gt;0,("1/1/"&amp;YEAR(AR$10)),"0")</f>
        <v>1/1/2025</v>
      </c>
      <c r="AM16" s="62">
        <f t="shared" ref="AM16:AM22" si="19">AL16-1</f>
        <v>45657</v>
      </c>
      <c r="AN16" s="62">
        <f t="shared" ref="AN16:AN24" si="20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21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2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3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4">IF(BF$10&gt;0,("1/1/"&amp;YEAR(BF$10)),"0")</f>
        <v>1/1/2025</v>
      </c>
      <c r="BA16" s="63">
        <f t="shared" ref="BA16:BA24" si="25">AZ16-1</f>
        <v>45657</v>
      </c>
      <c r="BB16" s="62">
        <f t="shared" ref="BB16:BB24" si="26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7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8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9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30">IF(BT$10&gt;0,("1/1/"&amp;YEAR(BT$10)),"0")</f>
        <v>1/1/2025</v>
      </c>
      <c r="BO16" s="63">
        <f t="shared" ref="BO16:BO24" si="31">BN16-1</f>
        <v>45657</v>
      </c>
      <c r="BP16" s="62">
        <f t="shared" ref="BP16:BP24" si="32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3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4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5"/>
        <v>0</v>
      </c>
      <c r="BY16" s="14">
        <f t="shared" si="6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7"/>
        <v>1/1/2025</v>
      </c>
      <c r="K17" s="158">
        <f t="shared" ref="K17:K22" si="35">J17-1</f>
        <v>45657</v>
      </c>
      <c r="L17" s="62">
        <f t="shared" si="8"/>
        <v>0.5</v>
      </c>
      <c r="M17" s="62">
        <f t="shared" si="9"/>
        <v>0.5</v>
      </c>
      <c r="N17" s="52" t="str">
        <f t="shared" si="10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11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2"/>
        <v>12</v>
      </c>
      <c r="X17" s="158" t="str">
        <f t="shared" si="13"/>
        <v>1/1/2025</v>
      </c>
      <c r="Y17" s="158">
        <f t="shared" si="14"/>
        <v>45657</v>
      </c>
      <c r="Z17" s="62">
        <f t="shared" si="15"/>
        <v>0.5</v>
      </c>
      <c r="AA17" s="62">
        <f t="shared" si="16"/>
        <v>0.5</v>
      </c>
      <c r="AB17" s="52" t="str">
        <f t="shared" ref="AB17:AB24" si="36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7"/>
        <v>12</v>
      </c>
      <c r="AL17" s="158" t="str">
        <f t="shared" si="18"/>
        <v>1/1/2025</v>
      </c>
      <c r="AM17" s="62">
        <f t="shared" si="19"/>
        <v>45657</v>
      </c>
      <c r="AN17" s="62">
        <f t="shared" si="20"/>
        <v>0.5</v>
      </c>
      <c r="AO17" s="62">
        <f t="shared" si="21"/>
        <v>0.5</v>
      </c>
      <c r="AP17" s="52" t="str">
        <f t="shared" si="22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3"/>
        <v>12</v>
      </c>
      <c r="AZ17" s="158" t="str">
        <f t="shared" si="24"/>
        <v>1/1/2025</v>
      </c>
      <c r="BA17" s="63">
        <f t="shared" si="25"/>
        <v>45657</v>
      </c>
      <c r="BB17" s="62">
        <f t="shared" si="26"/>
        <v>0.5</v>
      </c>
      <c r="BC17" s="62">
        <f t="shared" si="27"/>
        <v>0.5</v>
      </c>
      <c r="BD17" s="52" t="str">
        <f t="shared" si="28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9"/>
        <v>12</v>
      </c>
      <c r="BN17" s="158" t="str">
        <f t="shared" si="30"/>
        <v>1/1/2025</v>
      </c>
      <c r="BO17" s="63">
        <f t="shared" si="31"/>
        <v>45657</v>
      </c>
      <c r="BP17" s="62">
        <f t="shared" si="32"/>
        <v>0.5</v>
      </c>
      <c r="BQ17" s="62">
        <f t="shared" si="33"/>
        <v>0.5</v>
      </c>
      <c r="BR17" s="52" t="str">
        <f t="shared" si="34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5"/>
        <v>0</v>
      </c>
      <c r="BY17" s="14">
        <f t="shared" si="6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7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7"/>
        <v>1/1/2025</v>
      </c>
      <c r="K18" s="158">
        <f t="shared" si="35"/>
        <v>45657</v>
      </c>
      <c r="L18" s="62">
        <f t="shared" si="8"/>
        <v>0.5</v>
      </c>
      <c r="M18" s="62">
        <f t="shared" si="9"/>
        <v>0.5</v>
      </c>
      <c r="N18" s="52" t="str">
        <f t="shared" si="10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11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2"/>
        <v>12</v>
      </c>
      <c r="X18" s="158" t="str">
        <f t="shared" si="13"/>
        <v>1/1/2025</v>
      </c>
      <c r="Y18" s="158">
        <f t="shared" si="14"/>
        <v>45657</v>
      </c>
      <c r="Z18" s="62">
        <f t="shared" si="15"/>
        <v>0.5</v>
      </c>
      <c r="AA18" s="62">
        <f t="shared" si="16"/>
        <v>0.5</v>
      </c>
      <c r="AB18" s="52" t="str">
        <f t="shared" si="36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7"/>
        <v>12</v>
      </c>
      <c r="AL18" s="158" t="str">
        <f t="shared" si="18"/>
        <v>1/1/2025</v>
      </c>
      <c r="AM18" s="62">
        <f t="shared" si="19"/>
        <v>45657</v>
      </c>
      <c r="AN18" s="62">
        <f t="shared" si="20"/>
        <v>0.5</v>
      </c>
      <c r="AO18" s="62">
        <f t="shared" si="21"/>
        <v>0.5</v>
      </c>
      <c r="AP18" s="52" t="str">
        <f t="shared" si="22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3"/>
        <v>12</v>
      </c>
      <c r="AZ18" s="158" t="str">
        <f t="shared" si="24"/>
        <v>1/1/2025</v>
      </c>
      <c r="BA18" s="63">
        <f t="shared" si="25"/>
        <v>45657</v>
      </c>
      <c r="BB18" s="62">
        <f t="shared" si="26"/>
        <v>0.5</v>
      </c>
      <c r="BC18" s="62">
        <f t="shared" si="27"/>
        <v>0.5</v>
      </c>
      <c r="BD18" s="52" t="str">
        <f t="shared" si="28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9"/>
        <v>12</v>
      </c>
      <c r="BN18" s="158" t="str">
        <f t="shared" si="30"/>
        <v>1/1/2025</v>
      </c>
      <c r="BO18" s="63">
        <f t="shared" si="31"/>
        <v>45657</v>
      </c>
      <c r="BP18" s="62">
        <f t="shared" si="32"/>
        <v>0.5</v>
      </c>
      <c r="BQ18" s="62">
        <f t="shared" si="33"/>
        <v>0.5</v>
      </c>
      <c r="BR18" s="52" t="str">
        <f t="shared" si="34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5"/>
        <v>0</v>
      </c>
      <c r="BY18" s="14">
        <f t="shared" si="6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7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8">IFERROR((DATEDIF(F$10-DAY(F$10)+1,P$10,"m")-1+(1+EOMONTH(F$10,0)-F$10)/DAY(DATE(YEAR(F$10),MONTH(F$10)+1,))+(P$10-EOMONTH(P$10,-1))/DAY(DATE(YEAR(P$10),MONTH(P$10)+1,))),"")</f>
        <v>12</v>
      </c>
      <c r="J19" s="158" t="str">
        <f t="shared" si="7"/>
        <v>1/1/2025</v>
      </c>
      <c r="K19" s="158">
        <f t="shared" si="35"/>
        <v>45657</v>
      </c>
      <c r="L19" s="62">
        <f t="shared" si="8"/>
        <v>0.5</v>
      </c>
      <c r="M19" s="62">
        <f t="shared" si="9"/>
        <v>0.5</v>
      </c>
      <c r="N19" s="52" t="str">
        <f t="shared" si="10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11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2"/>
        <v>12</v>
      </c>
      <c r="X19" s="158" t="str">
        <f t="shared" si="13"/>
        <v>1/1/2025</v>
      </c>
      <c r="Y19" s="158">
        <f t="shared" si="14"/>
        <v>45657</v>
      </c>
      <c r="Z19" s="62">
        <f t="shared" si="15"/>
        <v>0.5</v>
      </c>
      <c r="AA19" s="62">
        <f t="shared" si="16"/>
        <v>0.5</v>
      </c>
      <c r="AB19" s="52" t="str">
        <f t="shared" si="36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7"/>
        <v>12</v>
      </c>
      <c r="AL19" s="158" t="str">
        <f t="shared" si="18"/>
        <v>1/1/2025</v>
      </c>
      <c r="AM19" s="62">
        <f t="shared" si="19"/>
        <v>45657</v>
      </c>
      <c r="AN19" s="62">
        <f t="shared" si="20"/>
        <v>0.5</v>
      </c>
      <c r="AO19" s="62">
        <f t="shared" si="21"/>
        <v>0.5</v>
      </c>
      <c r="AP19" s="52" t="str">
        <f t="shared" si="22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3"/>
        <v>12</v>
      </c>
      <c r="AZ19" s="158" t="str">
        <f t="shared" si="24"/>
        <v>1/1/2025</v>
      </c>
      <c r="BA19" s="63">
        <f t="shared" si="25"/>
        <v>45657</v>
      </c>
      <c r="BB19" s="62">
        <f t="shared" si="26"/>
        <v>0.5</v>
      </c>
      <c r="BC19" s="62">
        <f t="shared" si="27"/>
        <v>0.5</v>
      </c>
      <c r="BD19" s="52" t="str">
        <f t="shared" si="28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9"/>
        <v>12</v>
      </c>
      <c r="BN19" s="158" t="str">
        <f t="shared" si="30"/>
        <v>1/1/2025</v>
      </c>
      <c r="BO19" s="63">
        <f t="shared" si="31"/>
        <v>45657</v>
      </c>
      <c r="BP19" s="62">
        <f t="shared" si="32"/>
        <v>0.5</v>
      </c>
      <c r="BQ19" s="62">
        <f t="shared" si="33"/>
        <v>0.5</v>
      </c>
      <c r="BR19" s="52" t="str">
        <f t="shared" si="34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5"/>
        <v>0</v>
      </c>
      <c r="BY19" s="14">
        <f t="shared" si="6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7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8"/>
        <v>12</v>
      </c>
      <c r="J20" s="158" t="str">
        <f t="shared" si="7"/>
        <v>1/1/2025</v>
      </c>
      <c r="K20" s="158">
        <f t="shared" si="35"/>
        <v>45657</v>
      </c>
      <c r="L20" s="62">
        <f t="shared" si="8"/>
        <v>0.5</v>
      </c>
      <c r="M20" s="62">
        <f t="shared" si="9"/>
        <v>0.5</v>
      </c>
      <c r="N20" s="52" t="str">
        <f t="shared" si="10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11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2"/>
        <v>12</v>
      </c>
      <c r="X20" s="158" t="str">
        <f t="shared" si="13"/>
        <v>1/1/2025</v>
      </c>
      <c r="Y20" s="158">
        <f t="shared" si="14"/>
        <v>45657</v>
      </c>
      <c r="Z20" s="62">
        <f t="shared" si="15"/>
        <v>0.5</v>
      </c>
      <c r="AA20" s="62">
        <f t="shared" si="16"/>
        <v>0.5</v>
      </c>
      <c r="AB20" s="52" t="str">
        <f t="shared" si="36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7"/>
        <v>12</v>
      </c>
      <c r="AL20" s="158" t="str">
        <f t="shared" si="18"/>
        <v>1/1/2025</v>
      </c>
      <c r="AM20" s="62">
        <f t="shared" si="19"/>
        <v>45657</v>
      </c>
      <c r="AN20" s="62">
        <f t="shared" si="20"/>
        <v>0.5</v>
      </c>
      <c r="AO20" s="62">
        <f t="shared" si="21"/>
        <v>0.5</v>
      </c>
      <c r="AP20" s="52" t="str">
        <f t="shared" si="22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3"/>
        <v>12</v>
      </c>
      <c r="AZ20" s="158" t="str">
        <f t="shared" si="24"/>
        <v>1/1/2025</v>
      </c>
      <c r="BA20" s="63">
        <f t="shared" si="25"/>
        <v>45657</v>
      </c>
      <c r="BB20" s="62">
        <f t="shared" si="26"/>
        <v>0.5</v>
      </c>
      <c r="BC20" s="62">
        <f t="shared" si="27"/>
        <v>0.5</v>
      </c>
      <c r="BD20" s="52" t="str">
        <f t="shared" si="28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9"/>
        <v>12</v>
      </c>
      <c r="BN20" s="158" t="str">
        <f t="shared" si="30"/>
        <v>1/1/2025</v>
      </c>
      <c r="BO20" s="63">
        <f t="shared" si="31"/>
        <v>45657</v>
      </c>
      <c r="BP20" s="62">
        <f t="shared" si="32"/>
        <v>0.5</v>
      </c>
      <c r="BQ20" s="62">
        <f t="shared" si="33"/>
        <v>0.5</v>
      </c>
      <c r="BR20" s="52" t="str">
        <f t="shared" si="34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5"/>
        <v>0</v>
      </c>
      <c r="BY20" s="14">
        <f t="shared" si="6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7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8"/>
        <v>12</v>
      </c>
      <c r="J21" s="158" t="str">
        <f t="shared" si="7"/>
        <v>1/1/2025</v>
      </c>
      <c r="K21" s="158">
        <f t="shared" si="35"/>
        <v>45657</v>
      </c>
      <c r="L21" s="62">
        <f t="shared" si="8"/>
        <v>0.5</v>
      </c>
      <c r="M21" s="62">
        <f t="shared" si="9"/>
        <v>0.5</v>
      </c>
      <c r="N21" s="52" t="str">
        <f t="shared" si="10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11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2"/>
        <v>12</v>
      </c>
      <c r="X21" s="158" t="str">
        <f t="shared" si="13"/>
        <v>1/1/2025</v>
      </c>
      <c r="Y21" s="158">
        <f t="shared" si="14"/>
        <v>45657</v>
      </c>
      <c r="Z21" s="62">
        <f t="shared" si="15"/>
        <v>0.5</v>
      </c>
      <c r="AA21" s="62">
        <f t="shared" si="16"/>
        <v>0.5</v>
      </c>
      <c r="AB21" s="52" t="str">
        <f t="shared" si="36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7"/>
        <v>12</v>
      </c>
      <c r="AL21" s="158" t="str">
        <f t="shared" si="18"/>
        <v>1/1/2025</v>
      </c>
      <c r="AM21" s="62">
        <f t="shared" si="19"/>
        <v>45657</v>
      </c>
      <c r="AN21" s="62">
        <f t="shared" si="20"/>
        <v>0.5</v>
      </c>
      <c r="AO21" s="62">
        <f t="shared" si="21"/>
        <v>0.5</v>
      </c>
      <c r="AP21" s="52" t="str">
        <f t="shared" si="22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3"/>
        <v>12</v>
      </c>
      <c r="AZ21" s="158" t="str">
        <f t="shared" si="24"/>
        <v>1/1/2025</v>
      </c>
      <c r="BA21" s="63">
        <f t="shared" si="25"/>
        <v>45657</v>
      </c>
      <c r="BB21" s="62">
        <f t="shared" si="26"/>
        <v>0.5</v>
      </c>
      <c r="BC21" s="62">
        <f t="shared" si="27"/>
        <v>0.5</v>
      </c>
      <c r="BD21" s="52" t="str">
        <f t="shared" si="28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9"/>
        <v>12</v>
      </c>
      <c r="BN21" s="158" t="str">
        <f t="shared" si="30"/>
        <v>1/1/2025</v>
      </c>
      <c r="BO21" s="63">
        <f t="shared" si="31"/>
        <v>45657</v>
      </c>
      <c r="BP21" s="62">
        <f t="shared" si="32"/>
        <v>0.5</v>
      </c>
      <c r="BQ21" s="62">
        <f t="shared" si="33"/>
        <v>0.5</v>
      </c>
      <c r="BR21" s="52" t="str">
        <f t="shared" si="34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5"/>
        <v>0</v>
      </c>
      <c r="BY21" s="14">
        <f t="shared" si="6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7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8"/>
        <v>12</v>
      </c>
      <c r="J22" s="158" t="str">
        <f t="shared" si="7"/>
        <v>1/1/2025</v>
      </c>
      <c r="K22" s="158">
        <f t="shared" si="35"/>
        <v>45657</v>
      </c>
      <c r="L22" s="62">
        <f t="shared" si="8"/>
        <v>0.5</v>
      </c>
      <c r="M22" s="62">
        <f t="shared" si="9"/>
        <v>0.5</v>
      </c>
      <c r="N22" s="52" t="str">
        <f t="shared" si="10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11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2"/>
        <v>12</v>
      </c>
      <c r="X22" s="158" t="str">
        <f t="shared" si="13"/>
        <v>1/1/2025</v>
      </c>
      <c r="Y22" s="158">
        <f t="shared" si="14"/>
        <v>45657</v>
      </c>
      <c r="Z22" s="62">
        <f t="shared" si="15"/>
        <v>0.5</v>
      </c>
      <c r="AA22" s="62">
        <f t="shared" si="16"/>
        <v>0.5</v>
      </c>
      <c r="AB22" s="52" t="str">
        <f t="shared" si="36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7"/>
        <v>12</v>
      </c>
      <c r="AL22" s="158" t="str">
        <f t="shared" si="18"/>
        <v>1/1/2025</v>
      </c>
      <c r="AM22" s="62">
        <f t="shared" si="19"/>
        <v>45657</v>
      </c>
      <c r="AN22" s="62">
        <f t="shared" si="20"/>
        <v>0.5</v>
      </c>
      <c r="AO22" s="62">
        <f t="shared" si="21"/>
        <v>0.5</v>
      </c>
      <c r="AP22" s="52" t="str">
        <f t="shared" si="22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3"/>
        <v>12</v>
      </c>
      <c r="AZ22" s="158" t="str">
        <f t="shared" si="24"/>
        <v>1/1/2025</v>
      </c>
      <c r="BA22" s="63">
        <f t="shared" si="25"/>
        <v>45657</v>
      </c>
      <c r="BB22" s="62">
        <f t="shared" si="26"/>
        <v>0.5</v>
      </c>
      <c r="BC22" s="62">
        <f t="shared" si="27"/>
        <v>0.5</v>
      </c>
      <c r="BD22" s="52" t="str">
        <f t="shared" si="28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9"/>
        <v>12</v>
      </c>
      <c r="BN22" s="158" t="str">
        <f t="shared" si="30"/>
        <v>1/1/2025</v>
      </c>
      <c r="BO22" s="63">
        <f t="shared" si="31"/>
        <v>45657</v>
      </c>
      <c r="BP22" s="62">
        <f t="shared" si="32"/>
        <v>0.5</v>
      </c>
      <c r="BQ22" s="62">
        <f t="shared" si="33"/>
        <v>0.5</v>
      </c>
      <c r="BR22" s="52" t="str">
        <f t="shared" si="34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5"/>
        <v>0</v>
      </c>
      <c r="BY22" s="14">
        <f t="shared" si="6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7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8"/>
        <v>12</v>
      </c>
      <c r="J23" s="158" t="str">
        <f t="shared" si="7"/>
        <v>1/1/2025</v>
      </c>
      <c r="K23" s="158">
        <f t="shared" ref="K23" si="39">J23-1</f>
        <v>45657</v>
      </c>
      <c r="L23" s="62">
        <f t="shared" si="8"/>
        <v>0.5</v>
      </c>
      <c r="M23" s="62">
        <f t="shared" si="9"/>
        <v>0.5</v>
      </c>
      <c r="N23" s="52" t="str">
        <f t="shared" si="10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11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2"/>
        <v>12</v>
      </c>
      <c r="X23" s="158" t="str">
        <f t="shared" si="13"/>
        <v>1/1/2025</v>
      </c>
      <c r="Y23" s="158">
        <f t="shared" si="14"/>
        <v>45657</v>
      </c>
      <c r="Z23" s="62">
        <f t="shared" si="15"/>
        <v>0.5</v>
      </c>
      <c r="AA23" s="62">
        <f t="shared" si="16"/>
        <v>0.5</v>
      </c>
      <c r="AB23" s="52" t="str">
        <f t="shared" si="36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7"/>
        <v>12</v>
      </c>
      <c r="AL23" s="158" t="str">
        <f t="shared" si="18"/>
        <v>1/1/2025</v>
      </c>
      <c r="AM23" s="62">
        <f t="shared" ref="AM23:AM24" si="40">AL23-1</f>
        <v>45657</v>
      </c>
      <c r="AN23" s="62">
        <f t="shared" si="20"/>
        <v>0.5</v>
      </c>
      <c r="AO23" s="62">
        <f t="shared" si="21"/>
        <v>0.5</v>
      </c>
      <c r="AP23" s="52" t="str">
        <f t="shared" si="22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3"/>
        <v>12</v>
      </c>
      <c r="AZ23" s="158" t="str">
        <f t="shared" si="24"/>
        <v>1/1/2025</v>
      </c>
      <c r="BA23" s="63">
        <f t="shared" si="25"/>
        <v>45657</v>
      </c>
      <c r="BB23" s="62">
        <f t="shared" si="26"/>
        <v>0.5</v>
      </c>
      <c r="BC23" s="62">
        <f t="shared" si="27"/>
        <v>0.5</v>
      </c>
      <c r="BD23" s="52" t="str">
        <f t="shared" si="28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9"/>
        <v>12</v>
      </c>
      <c r="BN23" s="158" t="str">
        <f t="shared" si="30"/>
        <v>1/1/2025</v>
      </c>
      <c r="BO23" s="63">
        <f t="shared" si="31"/>
        <v>45657</v>
      </c>
      <c r="BP23" s="62">
        <f t="shared" si="32"/>
        <v>0.5</v>
      </c>
      <c r="BQ23" s="62">
        <f t="shared" si="33"/>
        <v>0.5</v>
      </c>
      <c r="BR23" s="52" t="str">
        <f t="shared" si="34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5"/>
        <v>0</v>
      </c>
      <c r="BY23" s="14">
        <f t="shared" si="6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7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9"/>
        <v>0.5</v>
      </c>
      <c r="N24" s="52" t="str">
        <f t="shared" si="10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2"/>
        <v>12</v>
      </c>
      <c r="X24" s="158" t="str">
        <f t="shared" si="13"/>
        <v>1/1/2025</v>
      </c>
      <c r="Y24" s="158">
        <f t="shared" si="14"/>
        <v>45657</v>
      </c>
      <c r="Z24" s="62">
        <f t="shared" si="15"/>
        <v>0.5</v>
      </c>
      <c r="AA24" s="62">
        <f t="shared" si="16"/>
        <v>0.5</v>
      </c>
      <c r="AB24" s="52" t="str">
        <f t="shared" si="36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7"/>
        <v>12</v>
      </c>
      <c r="AL24" s="158" t="str">
        <f t="shared" si="18"/>
        <v>1/1/2025</v>
      </c>
      <c r="AM24" s="62">
        <f t="shared" si="40"/>
        <v>45657</v>
      </c>
      <c r="AN24" s="62">
        <f t="shared" si="20"/>
        <v>0.5</v>
      </c>
      <c r="AO24" s="62">
        <f t="shared" si="21"/>
        <v>0.5</v>
      </c>
      <c r="AP24" s="52" t="str">
        <f t="shared" si="22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3"/>
        <v>12</v>
      </c>
      <c r="AZ24" s="158" t="str">
        <f t="shared" si="24"/>
        <v>1/1/2025</v>
      </c>
      <c r="BA24" s="63">
        <f t="shared" si="25"/>
        <v>45657</v>
      </c>
      <c r="BB24" s="62">
        <f t="shared" si="26"/>
        <v>0.5</v>
      </c>
      <c r="BC24" s="62">
        <f t="shared" si="27"/>
        <v>0.5</v>
      </c>
      <c r="BD24" s="52" t="str">
        <f t="shared" si="28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9"/>
        <v>12</v>
      </c>
      <c r="BN24" s="158" t="str">
        <f t="shared" si="30"/>
        <v>1/1/2025</v>
      </c>
      <c r="BO24" s="63">
        <f t="shared" si="31"/>
        <v>45657</v>
      </c>
      <c r="BP24" s="62">
        <f t="shared" si="32"/>
        <v>0.5</v>
      </c>
      <c r="BQ24" s="62">
        <f t="shared" si="33"/>
        <v>0.5</v>
      </c>
      <c r="BR24" s="52" t="str">
        <f t="shared" si="34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5"/>
        <v>0</v>
      </c>
      <c r="BY24" s="14">
        <f t="shared" si="6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7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41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42">IF(P$10&gt;0,("1/1/"&amp;YEAR(P$10)),"0")</f>
        <v>1/1/2025</v>
      </c>
      <c r="K27" s="158">
        <f t="shared" ref="K27:K36" si="43">J27-1</f>
        <v>45657</v>
      </c>
      <c r="L27" s="62">
        <f t="shared" ref="L27:L36" si="44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5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6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7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8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9">IF(AD$10&gt;0,("1/1/"&amp;YEAR(AD$10)),"0")</f>
        <v>1/1/2025</v>
      </c>
      <c r="Y27" s="158">
        <f t="shared" ref="Y27:Y36" si="50">X27-1</f>
        <v>45657</v>
      </c>
      <c r="Z27" s="62">
        <f t="shared" ref="Z27:Z36" si="51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52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53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4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5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6">IF(AR$10&gt;0,("1/1/"&amp;YEAR(AR$10)),"0")</f>
        <v>1/1/2025</v>
      </c>
      <c r="AM27" s="62">
        <f t="shared" ref="AM27:AM36" si="57">AL27-1</f>
        <v>45657</v>
      </c>
      <c r="AN27" s="62">
        <f t="shared" ref="AN27:AN36" si="58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9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60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61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62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63">IF(BF$10&gt;0,("1/1/"&amp;YEAR(BF$10)),"0")</f>
        <v>1/1/2025</v>
      </c>
      <c r="BA27" s="63">
        <f t="shared" ref="BA27:BA36" si="64">AZ27-1</f>
        <v>45657</v>
      </c>
      <c r="BB27" s="62">
        <f t="shared" ref="BB27:BB36" si="65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6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7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8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9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70">IF(BT$10&gt;0,("1/1/"&amp;YEAR(BT$10)),"0")</f>
        <v>1/1/2025</v>
      </c>
      <c r="BO27" s="63">
        <f t="shared" ref="BO27:BO36" si="71">BN27-1</f>
        <v>45657</v>
      </c>
      <c r="BP27" s="62">
        <f t="shared" ref="BP27:BP36" si="72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73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4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5">BS27+BT27</f>
        <v>0</v>
      </c>
      <c r="BV27" s="270"/>
      <c r="BW27" s="14">
        <f t="shared" ref="BW27:BW36" si="76">O27+AC27+AQ27+BE27+BS27</f>
        <v>0</v>
      </c>
      <c r="BX27" s="14">
        <f t="shared" ref="BX27:BX36" si="77">P27+AD27+AR27+BF27+BT27</f>
        <v>0</v>
      </c>
      <c r="BY27" s="14">
        <f t="shared" ref="BY27:BY36" si="78">Q27+AE27+AS27+BG27+BU27</f>
        <v>0</v>
      </c>
      <c r="BZ27" s="98"/>
      <c r="CA27" s="59">
        <f>'1.Salaries Rates Dates'!D16</f>
        <v>0</v>
      </c>
      <c r="CB27" s="9">
        <f t="shared" ref="CB27:CB36" si="79">O27</f>
        <v>0</v>
      </c>
      <c r="CC27" s="9">
        <f t="shared" ref="CC27:CC36" si="80">AC27</f>
        <v>0</v>
      </c>
      <c r="CD27" s="87">
        <f t="shared" ref="CD27:CD36" si="81">AQ27</f>
        <v>0</v>
      </c>
      <c r="CE27" s="88">
        <f t="shared" ref="CE27:CE36" si="82">BE27</f>
        <v>0</v>
      </c>
      <c r="CF27" s="88">
        <f t="shared" ref="CF27:CF36" si="83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41"/>
        <v>12</v>
      </c>
      <c r="J28" s="159" t="str">
        <f t="shared" si="42"/>
        <v>1/1/2025</v>
      </c>
      <c r="K28" s="158">
        <f t="shared" si="43"/>
        <v>45657</v>
      </c>
      <c r="L28" s="62">
        <f t="shared" si="44"/>
        <v>0.5</v>
      </c>
      <c r="M28" s="62">
        <f t="shared" si="45"/>
        <v>0.5</v>
      </c>
      <c r="N28" s="52" t="str">
        <f t="shared" si="46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7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8"/>
        <v>12</v>
      </c>
      <c r="X28" s="158" t="str">
        <f t="shared" si="49"/>
        <v>1/1/2025</v>
      </c>
      <c r="Y28" s="158">
        <f t="shared" si="50"/>
        <v>45657</v>
      </c>
      <c r="Z28" s="62">
        <f t="shared" si="51"/>
        <v>0.5</v>
      </c>
      <c r="AA28" s="62">
        <f t="shared" si="52"/>
        <v>0.5</v>
      </c>
      <c r="AB28" s="52" t="str">
        <f t="shared" si="53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4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5"/>
        <v>12</v>
      </c>
      <c r="AL28" s="158" t="str">
        <f t="shared" si="56"/>
        <v>1/1/2025</v>
      </c>
      <c r="AM28" s="62">
        <f t="shared" si="57"/>
        <v>45657</v>
      </c>
      <c r="AN28" s="62">
        <f t="shared" si="58"/>
        <v>0.5</v>
      </c>
      <c r="AO28" s="62">
        <f t="shared" si="59"/>
        <v>0.5</v>
      </c>
      <c r="AP28" s="52" t="str">
        <f t="shared" si="60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61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62"/>
        <v>12</v>
      </c>
      <c r="AZ28" s="158" t="str">
        <f t="shared" si="63"/>
        <v>1/1/2025</v>
      </c>
      <c r="BA28" s="63">
        <f t="shared" si="64"/>
        <v>45657</v>
      </c>
      <c r="BB28" s="62">
        <f t="shared" si="65"/>
        <v>0.5</v>
      </c>
      <c r="BC28" s="62">
        <f t="shared" si="66"/>
        <v>0.5</v>
      </c>
      <c r="BD28" s="52" t="str">
        <f t="shared" si="67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8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9"/>
        <v>12</v>
      </c>
      <c r="BN28" s="158" t="str">
        <f t="shared" si="70"/>
        <v>1/1/2025</v>
      </c>
      <c r="BO28" s="63">
        <f t="shared" si="71"/>
        <v>45657</v>
      </c>
      <c r="BP28" s="62">
        <f t="shared" si="72"/>
        <v>0.5</v>
      </c>
      <c r="BQ28" s="62">
        <f t="shared" si="73"/>
        <v>0.5</v>
      </c>
      <c r="BR28" s="52" t="str">
        <f t="shared" si="74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5"/>
        <v>0</v>
      </c>
      <c r="BV28" s="270"/>
      <c r="BW28" s="14">
        <f t="shared" si="76"/>
        <v>0</v>
      </c>
      <c r="BX28" s="14">
        <f t="shared" si="77"/>
        <v>0</v>
      </c>
      <c r="BY28" s="14">
        <f t="shared" si="78"/>
        <v>0</v>
      </c>
      <c r="BZ28" s="98"/>
      <c r="CA28" s="59">
        <f>'1.Salaries Rates Dates'!D17</f>
        <v>0</v>
      </c>
      <c r="CB28" s="9">
        <f t="shared" si="79"/>
        <v>0</v>
      </c>
      <c r="CC28" s="9">
        <f t="shared" si="80"/>
        <v>0</v>
      </c>
      <c r="CD28" s="87">
        <f t="shared" si="81"/>
        <v>0</v>
      </c>
      <c r="CE28" s="88">
        <f t="shared" si="82"/>
        <v>0</v>
      </c>
      <c r="CF28" s="88">
        <f t="shared" si="83"/>
        <v>0</v>
      </c>
      <c r="CG28" s="139">
        <f t="shared" ref="CG28:CG36" si="84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41"/>
        <v>12</v>
      </c>
      <c r="J29" s="159" t="str">
        <f t="shared" si="42"/>
        <v>1/1/2025</v>
      </c>
      <c r="K29" s="158">
        <f t="shared" si="43"/>
        <v>45657</v>
      </c>
      <c r="L29" s="62">
        <f t="shared" si="44"/>
        <v>0.5</v>
      </c>
      <c r="M29" s="62">
        <f t="shared" si="45"/>
        <v>0.5</v>
      </c>
      <c r="N29" s="52" t="str">
        <f t="shared" si="46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7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8"/>
        <v>12</v>
      </c>
      <c r="X29" s="158" t="str">
        <f t="shared" si="49"/>
        <v>1/1/2025</v>
      </c>
      <c r="Y29" s="158">
        <f t="shared" si="50"/>
        <v>45657</v>
      </c>
      <c r="Z29" s="62">
        <f t="shared" si="51"/>
        <v>0.5</v>
      </c>
      <c r="AA29" s="62">
        <f t="shared" si="52"/>
        <v>0.5</v>
      </c>
      <c r="AB29" s="52" t="str">
        <f t="shared" si="53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4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5"/>
        <v>12</v>
      </c>
      <c r="AL29" s="158" t="str">
        <f t="shared" si="56"/>
        <v>1/1/2025</v>
      </c>
      <c r="AM29" s="62">
        <f t="shared" si="57"/>
        <v>45657</v>
      </c>
      <c r="AN29" s="62">
        <f t="shared" si="58"/>
        <v>0.5</v>
      </c>
      <c r="AO29" s="62">
        <f t="shared" si="59"/>
        <v>0.5</v>
      </c>
      <c r="AP29" s="52" t="str">
        <f t="shared" si="60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61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62"/>
        <v>12</v>
      </c>
      <c r="AZ29" s="158" t="str">
        <f t="shared" si="63"/>
        <v>1/1/2025</v>
      </c>
      <c r="BA29" s="63">
        <f t="shared" si="64"/>
        <v>45657</v>
      </c>
      <c r="BB29" s="62">
        <f t="shared" si="65"/>
        <v>0.5</v>
      </c>
      <c r="BC29" s="62">
        <f t="shared" si="66"/>
        <v>0.5</v>
      </c>
      <c r="BD29" s="52" t="str">
        <f t="shared" si="67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8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9"/>
        <v>12</v>
      </c>
      <c r="BN29" s="158" t="str">
        <f t="shared" si="70"/>
        <v>1/1/2025</v>
      </c>
      <c r="BO29" s="63">
        <f t="shared" si="71"/>
        <v>45657</v>
      </c>
      <c r="BP29" s="62">
        <f t="shared" si="72"/>
        <v>0.5</v>
      </c>
      <c r="BQ29" s="62">
        <f t="shared" si="73"/>
        <v>0.5</v>
      </c>
      <c r="BR29" s="52" t="str">
        <f t="shared" si="74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5"/>
        <v>0</v>
      </c>
      <c r="BV29" s="270"/>
      <c r="BW29" s="14">
        <f t="shared" si="76"/>
        <v>0</v>
      </c>
      <c r="BX29" s="14">
        <f t="shared" si="77"/>
        <v>0</v>
      </c>
      <c r="BY29" s="14">
        <f t="shared" si="78"/>
        <v>0</v>
      </c>
      <c r="BZ29" s="98"/>
      <c r="CA29" s="59">
        <f>'1.Salaries Rates Dates'!D18</f>
        <v>0</v>
      </c>
      <c r="CB29" s="9">
        <f t="shared" si="79"/>
        <v>0</v>
      </c>
      <c r="CC29" s="9">
        <f t="shared" si="80"/>
        <v>0</v>
      </c>
      <c r="CD29" s="87">
        <f t="shared" si="81"/>
        <v>0</v>
      </c>
      <c r="CE29" s="88">
        <f t="shared" si="82"/>
        <v>0</v>
      </c>
      <c r="CF29" s="88">
        <f t="shared" si="83"/>
        <v>0</v>
      </c>
      <c r="CG29" s="139">
        <f t="shared" si="84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41"/>
        <v>12</v>
      </c>
      <c r="J30" s="159" t="str">
        <f t="shared" si="42"/>
        <v>1/1/2025</v>
      </c>
      <c r="K30" s="158">
        <f t="shared" si="43"/>
        <v>45657</v>
      </c>
      <c r="L30" s="62">
        <f t="shared" si="44"/>
        <v>0.5</v>
      </c>
      <c r="M30" s="62">
        <f t="shared" si="45"/>
        <v>0.5</v>
      </c>
      <c r="N30" s="52" t="str">
        <f t="shared" si="46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7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8"/>
        <v>12</v>
      </c>
      <c r="X30" s="158" t="str">
        <f t="shared" si="49"/>
        <v>1/1/2025</v>
      </c>
      <c r="Y30" s="158">
        <f t="shared" si="50"/>
        <v>45657</v>
      </c>
      <c r="Z30" s="62">
        <f t="shared" si="51"/>
        <v>0.5</v>
      </c>
      <c r="AA30" s="62">
        <f t="shared" si="52"/>
        <v>0.5</v>
      </c>
      <c r="AB30" s="52" t="str">
        <f t="shared" si="53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4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5"/>
        <v>12</v>
      </c>
      <c r="AL30" s="158" t="str">
        <f t="shared" si="56"/>
        <v>1/1/2025</v>
      </c>
      <c r="AM30" s="62">
        <f t="shared" si="57"/>
        <v>45657</v>
      </c>
      <c r="AN30" s="62">
        <f t="shared" si="58"/>
        <v>0.5</v>
      </c>
      <c r="AO30" s="62">
        <f t="shared" si="59"/>
        <v>0.5</v>
      </c>
      <c r="AP30" s="52" t="str">
        <f t="shared" si="60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61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62"/>
        <v>12</v>
      </c>
      <c r="AZ30" s="158" t="str">
        <f t="shared" si="63"/>
        <v>1/1/2025</v>
      </c>
      <c r="BA30" s="63">
        <f t="shared" si="64"/>
        <v>45657</v>
      </c>
      <c r="BB30" s="62">
        <f t="shared" si="65"/>
        <v>0.5</v>
      </c>
      <c r="BC30" s="62">
        <f t="shared" si="66"/>
        <v>0.5</v>
      </c>
      <c r="BD30" s="52" t="str">
        <f t="shared" si="67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8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9"/>
        <v>12</v>
      </c>
      <c r="BN30" s="158" t="str">
        <f t="shared" si="70"/>
        <v>1/1/2025</v>
      </c>
      <c r="BO30" s="63">
        <f t="shared" si="71"/>
        <v>45657</v>
      </c>
      <c r="BP30" s="62">
        <f t="shared" si="72"/>
        <v>0.5</v>
      </c>
      <c r="BQ30" s="62">
        <f t="shared" si="73"/>
        <v>0.5</v>
      </c>
      <c r="BR30" s="52" t="str">
        <f t="shared" si="74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5"/>
        <v>0</v>
      </c>
      <c r="BV30" s="270"/>
      <c r="BW30" s="14">
        <f t="shared" si="76"/>
        <v>0</v>
      </c>
      <c r="BX30" s="14">
        <f t="shared" si="77"/>
        <v>0</v>
      </c>
      <c r="BY30" s="14">
        <f t="shared" si="78"/>
        <v>0</v>
      </c>
      <c r="BZ30" s="98"/>
      <c r="CA30" s="59">
        <f>'1.Salaries Rates Dates'!D19</f>
        <v>0</v>
      </c>
      <c r="CB30" s="9">
        <f t="shared" si="79"/>
        <v>0</v>
      </c>
      <c r="CC30" s="9">
        <f t="shared" si="80"/>
        <v>0</v>
      </c>
      <c r="CD30" s="87">
        <f t="shared" si="81"/>
        <v>0</v>
      </c>
      <c r="CE30" s="88">
        <f t="shared" si="82"/>
        <v>0</v>
      </c>
      <c r="CF30" s="88">
        <f t="shared" si="83"/>
        <v>0</v>
      </c>
      <c r="CG30" s="139">
        <f t="shared" si="84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41"/>
        <v>12</v>
      </c>
      <c r="J31" s="159" t="str">
        <f t="shared" si="42"/>
        <v>1/1/2025</v>
      </c>
      <c r="K31" s="158">
        <f t="shared" ref="K31:K35" si="85">J31-1</f>
        <v>45657</v>
      </c>
      <c r="L31" s="62">
        <f t="shared" si="44"/>
        <v>0.5</v>
      </c>
      <c r="M31" s="62">
        <f t="shared" si="45"/>
        <v>0.5</v>
      </c>
      <c r="N31" s="52" t="str">
        <f t="shared" si="46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7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8"/>
        <v>12</v>
      </c>
      <c r="X31" s="158" t="str">
        <f t="shared" si="49"/>
        <v>1/1/2025</v>
      </c>
      <c r="Y31" s="158">
        <f t="shared" si="50"/>
        <v>45657</v>
      </c>
      <c r="Z31" s="62">
        <f t="shared" si="51"/>
        <v>0.5</v>
      </c>
      <c r="AA31" s="62">
        <f t="shared" si="52"/>
        <v>0.5</v>
      </c>
      <c r="AB31" s="52" t="str">
        <f t="shared" si="53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4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5"/>
        <v>12</v>
      </c>
      <c r="AL31" s="158" t="str">
        <f t="shared" si="56"/>
        <v>1/1/2025</v>
      </c>
      <c r="AM31" s="62">
        <f t="shared" ref="AM31:AM35" si="86">AL31-1</f>
        <v>45657</v>
      </c>
      <c r="AN31" s="62">
        <f t="shared" si="58"/>
        <v>0.5</v>
      </c>
      <c r="AO31" s="62">
        <f t="shared" si="59"/>
        <v>0.5</v>
      </c>
      <c r="AP31" s="52" t="str">
        <f t="shared" si="60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61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62"/>
        <v>12</v>
      </c>
      <c r="AZ31" s="158" t="str">
        <f t="shared" si="63"/>
        <v>1/1/2025</v>
      </c>
      <c r="BA31" s="63">
        <f t="shared" si="64"/>
        <v>45657</v>
      </c>
      <c r="BB31" s="62">
        <f t="shared" si="65"/>
        <v>0.5</v>
      </c>
      <c r="BC31" s="62">
        <f t="shared" si="66"/>
        <v>0.5</v>
      </c>
      <c r="BD31" s="52" t="str">
        <f t="shared" si="67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8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9"/>
        <v>12</v>
      </c>
      <c r="BN31" s="158" t="str">
        <f t="shared" si="70"/>
        <v>1/1/2025</v>
      </c>
      <c r="BO31" s="63">
        <f t="shared" si="71"/>
        <v>45657</v>
      </c>
      <c r="BP31" s="62">
        <f t="shared" si="72"/>
        <v>0.5</v>
      </c>
      <c r="BQ31" s="62">
        <f t="shared" si="73"/>
        <v>0.5</v>
      </c>
      <c r="BR31" s="52" t="str">
        <f t="shared" si="74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5"/>
        <v>0</v>
      </c>
      <c r="BV31" s="270"/>
      <c r="BW31" s="14">
        <f t="shared" si="76"/>
        <v>0</v>
      </c>
      <c r="BX31" s="14">
        <f t="shared" si="77"/>
        <v>0</v>
      </c>
      <c r="BY31" s="14">
        <f t="shared" si="78"/>
        <v>0</v>
      </c>
      <c r="BZ31" s="98"/>
      <c r="CA31" s="59">
        <f>'1.Salaries Rates Dates'!D20</f>
        <v>0</v>
      </c>
      <c r="CB31" s="9">
        <f t="shared" si="79"/>
        <v>0</v>
      </c>
      <c r="CC31" s="9">
        <f t="shared" si="80"/>
        <v>0</v>
      </c>
      <c r="CD31" s="87">
        <f t="shared" si="81"/>
        <v>0</v>
      </c>
      <c r="CE31" s="88">
        <f t="shared" si="82"/>
        <v>0</v>
      </c>
      <c r="CF31" s="88">
        <f t="shared" si="83"/>
        <v>0</v>
      </c>
      <c r="CG31" s="139">
        <f t="shared" si="84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41"/>
        <v>12</v>
      </c>
      <c r="J32" s="159" t="str">
        <f t="shared" si="42"/>
        <v>1/1/2025</v>
      </c>
      <c r="K32" s="158">
        <f t="shared" si="85"/>
        <v>45657</v>
      </c>
      <c r="L32" s="62">
        <f t="shared" si="44"/>
        <v>0.5</v>
      </c>
      <c r="M32" s="62">
        <f t="shared" si="45"/>
        <v>0.5</v>
      </c>
      <c r="N32" s="52" t="str">
        <f t="shared" si="46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7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8"/>
        <v>12</v>
      </c>
      <c r="X32" s="158" t="str">
        <f t="shared" si="49"/>
        <v>1/1/2025</v>
      </c>
      <c r="Y32" s="158">
        <f t="shared" si="50"/>
        <v>45657</v>
      </c>
      <c r="Z32" s="62">
        <f t="shared" si="51"/>
        <v>0.5</v>
      </c>
      <c r="AA32" s="62">
        <f t="shared" si="52"/>
        <v>0.5</v>
      </c>
      <c r="AB32" s="52" t="str">
        <f t="shared" si="53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4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5"/>
        <v>12</v>
      </c>
      <c r="AL32" s="158" t="str">
        <f t="shared" si="56"/>
        <v>1/1/2025</v>
      </c>
      <c r="AM32" s="62">
        <f t="shared" si="86"/>
        <v>45657</v>
      </c>
      <c r="AN32" s="62">
        <f t="shared" si="58"/>
        <v>0.5</v>
      </c>
      <c r="AO32" s="62">
        <f t="shared" si="59"/>
        <v>0.5</v>
      </c>
      <c r="AP32" s="52" t="str">
        <f t="shared" si="60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61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62"/>
        <v>12</v>
      </c>
      <c r="AZ32" s="158" t="str">
        <f t="shared" si="63"/>
        <v>1/1/2025</v>
      </c>
      <c r="BA32" s="63">
        <f t="shared" si="64"/>
        <v>45657</v>
      </c>
      <c r="BB32" s="62">
        <f t="shared" si="65"/>
        <v>0.5</v>
      </c>
      <c r="BC32" s="62">
        <f t="shared" si="66"/>
        <v>0.5</v>
      </c>
      <c r="BD32" s="52" t="str">
        <f t="shared" si="67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8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9"/>
        <v>12</v>
      </c>
      <c r="BN32" s="158" t="str">
        <f t="shared" si="70"/>
        <v>1/1/2025</v>
      </c>
      <c r="BO32" s="63">
        <f t="shared" si="71"/>
        <v>45657</v>
      </c>
      <c r="BP32" s="62">
        <f t="shared" si="72"/>
        <v>0.5</v>
      </c>
      <c r="BQ32" s="62">
        <f t="shared" si="73"/>
        <v>0.5</v>
      </c>
      <c r="BR32" s="52" t="str">
        <f t="shared" si="74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5"/>
        <v>0</v>
      </c>
      <c r="BV32" s="270"/>
      <c r="BW32" s="14">
        <f t="shared" si="76"/>
        <v>0</v>
      </c>
      <c r="BX32" s="14">
        <f t="shared" si="77"/>
        <v>0</v>
      </c>
      <c r="BY32" s="14">
        <f t="shared" si="78"/>
        <v>0</v>
      </c>
      <c r="BZ32" s="98"/>
      <c r="CA32" s="59">
        <f>'1.Salaries Rates Dates'!D21</f>
        <v>0</v>
      </c>
      <c r="CB32" s="9">
        <f t="shared" si="79"/>
        <v>0</v>
      </c>
      <c r="CC32" s="9">
        <f t="shared" si="80"/>
        <v>0</v>
      </c>
      <c r="CD32" s="87">
        <f t="shared" si="81"/>
        <v>0</v>
      </c>
      <c r="CE32" s="88">
        <f t="shared" si="82"/>
        <v>0</v>
      </c>
      <c r="CF32" s="88">
        <f t="shared" si="83"/>
        <v>0</v>
      </c>
      <c r="CG32" s="139">
        <f t="shared" si="84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41"/>
        <v>12</v>
      </c>
      <c r="J33" s="159" t="str">
        <f t="shared" si="42"/>
        <v>1/1/2025</v>
      </c>
      <c r="K33" s="158">
        <f t="shared" si="85"/>
        <v>45657</v>
      </c>
      <c r="L33" s="62">
        <f t="shared" si="44"/>
        <v>0.5</v>
      </c>
      <c r="M33" s="62">
        <f t="shared" si="45"/>
        <v>0.5</v>
      </c>
      <c r="N33" s="52" t="str">
        <f t="shared" si="46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7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8"/>
        <v>12</v>
      </c>
      <c r="X33" s="158" t="str">
        <f t="shared" si="49"/>
        <v>1/1/2025</v>
      </c>
      <c r="Y33" s="158">
        <f t="shared" si="50"/>
        <v>45657</v>
      </c>
      <c r="Z33" s="62">
        <f t="shared" si="51"/>
        <v>0.5</v>
      </c>
      <c r="AA33" s="62">
        <f t="shared" si="52"/>
        <v>0.5</v>
      </c>
      <c r="AB33" s="52" t="str">
        <f t="shared" si="53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4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5"/>
        <v>12</v>
      </c>
      <c r="AL33" s="158" t="str">
        <f t="shared" si="56"/>
        <v>1/1/2025</v>
      </c>
      <c r="AM33" s="62">
        <f t="shared" si="86"/>
        <v>45657</v>
      </c>
      <c r="AN33" s="62">
        <f t="shared" si="58"/>
        <v>0.5</v>
      </c>
      <c r="AO33" s="62">
        <f t="shared" si="59"/>
        <v>0.5</v>
      </c>
      <c r="AP33" s="52" t="str">
        <f t="shared" si="60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61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62"/>
        <v>12</v>
      </c>
      <c r="AZ33" s="158" t="str">
        <f t="shared" si="63"/>
        <v>1/1/2025</v>
      </c>
      <c r="BA33" s="63">
        <f t="shared" si="64"/>
        <v>45657</v>
      </c>
      <c r="BB33" s="62">
        <f t="shared" si="65"/>
        <v>0.5</v>
      </c>
      <c r="BC33" s="62">
        <f t="shared" si="66"/>
        <v>0.5</v>
      </c>
      <c r="BD33" s="52" t="str">
        <f t="shared" si="67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8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9"/>
        <v>12</v>
      </c>
      <c r="BN33" s="158" t="str">
        <f t="shared" si="70"/>
        <v>1/1/2025</v>
      </c>
      <c r="BO33" s="63">
        <f t="shared" si="71"/>
        <v>45657</v>
      </c>
      <c r="BP33" s="62">
        <f t="shared" si="72"/>
        <v>0.5</v>
      </c>
      <c r="BQ33" s="62">
        <f t="shared" si="73"/>
        <v>0.5</v>
      </c>
      <c r="BR33" s="52" t="str">
        <f t="shared" si="74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5"/>
        <v>0</v>
      </c>
      <c r="BV33" s="270"/>
      <c r="BW33" s="14">
        <f t="shared" si="76"/>
        <v>0</v>
      </c>
      <c r="BX33" s="14">
        <f t="shared" si="77"/>
        <v>0</v>
      </c>
      <c r="BY33" s="14">
        <f t="shared" si="78"/>
        <v>0</v>
      </c>
      <c r="BZ33" s="98"/>
      <c r="CA33" s="59">
        <f>'1.Salaries Rates Dates'!D22</f>
        <v>0</v>
      </c>
      <c r="CB33" s="9">
        <f t="shared" si="79"/>
        <v>0</v>
      </c>
      <c r="CC33" s="9">
        <f t="shared" si="80"/>
        <v>0</v>
      </c>
      <c r="CD33" s="87">
        <f t="shared" si="81"/>
        <v>0</v>
      </c>
      <c r="CE33" s="88">
        <f t="shared" si="82"/>
        <v>0</v>
      </c>
      <c r="CF33" s="88">
        <f t="shared" si="83"/>
        <v>0</v>
      </c>
      <c r="CG33" s="139">
        <f t="shared" si="84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41"/>
        <v>12</v>
      </c>
      <c r="J34" s="159" t="str">
        <f t="shared" si="42"/>
        <v>1/1/2025</v>
      </c>
      <c r="K34" s="158">
        <f t="shared" si="85"/>
        <v>45657</v>
      </c>
      <c r="L34" s="62">
        <f t="shared" si="44"/>
        <v>0.5</v>
      </c>
      <c r="M34" s="62">
        <f t="shared" si="45"/>
        <v>0.5</v>
      </c>
      <c r="N34" s="52" t="str">
        <f t="shared" si="46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7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8"/>
        <v>12</v>
      </c>
      <c r="X34" s="158" t="str">
        <f t="shared" si="49"/>
        <v>1/1/2025</v>
      </c>
      <c r="Y34" s="158">
        <f t="shared" si="50"/>
        <v>45657</v>
      </c>
      <c r="Z34" s="62">
        <f t="shared" si="51"/>
        <v>0.5</v>
      </c>
      <c r="AA34" s="62">
        <f t="shared" si="52"/>
        <v>0.5</v>
      </c>
      <c r="AB34" s="52" t="str">
        <f t="shared" si="53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4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5"/>
        <v>12</v>
      </c>
      <c r="AL34" s="158" t="str">
        <f t="shared" si="56"/>
        <v>1/1/2025</v>
      </c>
      <c r="AM34" s="62">
        <f t="shared" si="86"/>
        <v>45657</v>
      </c>
      <c r="AN34" s="62">
        <f t="shared" si="58"/>
        <v>0.5</v>
      </c>
      <c r="AO34" s="62">
        <f t="shared" si="59"/>
        <v>0.5</v>
      </c>
      <c r="AP34" s="52" t="str">
        <f t="shared" si="60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61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62"/>
        <v>12</v>
      </c>
      <c r="AZ34" s="158" t="str">
        <f t="shared" si="63"/>
        <v>1/1/2025</v>
      </c>
      <c r="BA34" s="63">
        <f t="shared" si="64"/>
        <v>45657</v>
      </c>
      <c r="BB34" s="62">
        <f t="shared" si="65"/>
        <v>0.5</v>
      </c>
      <c r="BC34" s="62">
        <f t="shared" si="66"/>
        <v>0.5</v>
      </c>
      <c r="BD34" s="52" t="str">
        <f t="shared" si="67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8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9"/>
        <v>12</v>
      </c>
      <c r="BN34" s="158" t="str">
        <f t="shared" si="70"/>
        <v>1/1/2025</v>
      </c>
      <c r="BO34" s="63">
        <f t="shared" si="71"/>
        <v>45657</v>
      </c>
      <c r="BP34" s="62">
        <f t="shared" si="72"/>
        <v>0.5</v>
      </c>
      <c r="BQ34" s="62">
        <f t="shared" si="73"/>
        <v>0.5</v>
      </c>
      <c r="BR34" s="52" t="str">
        <f t="shared" si="74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5"/>
        <v>0</v>
      </c>
      <c r="BV34" s="270"/>
      <c r="BW34" s="14">
        <f t="shared" si="76"/>
        <v>0</v>
      </c>
      <c r="BX34" s="14">
        <f t="shared" si="77"/>
        <v>0</v>
      </c>
      <c r="BY34" s="14">
        <f t="shared" si="78"/>
        <v>0</v>
      </c>
      <c r="BZ34" s="98"/>
      <c r="CA34" s="59">
        <f>'1.Salaries Rates Dates'!D23</f>
        <v>0</v>
      </c>
      <c r="CB34" s="9">
        <f t="shared" si="79"/>
        <v>0</v>
      </c>
      <c r="CC34" s="9">
        <f t="shared" si="80"/>
        <v>0</v>
      </c>
      <c r="CD34" s="87">
        <f t="shared" si="81"/>
        <v>0</v>
      </c>
      <c r="CE34" s="88">
        <f t="shared" si="82"/>
        <v>0</v>
      </c>
      <c r="CF34" s="88">
        <f t="shared" si="83"/>
        <v>0</v>
      </c>
      <c r="CG34" s="139">
        <f t="shared" si="84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41"/>
        <v>12</v>
      </c>
      <c r="J35" s="159" t="str">
        <f t="shared" si="42"/>
        <v>1/1/2025</v>
      </c>
      <c r="K35" s="158">
        <f t="shared" si="85"/>
        <v>45657</v>
      </c>
      <c r="L35" s="62">
        <f t="shared" si="44"/>
        <v>0.5</v>
      </c>
      <c r="M35" s="62">
        <f t="shared" si="45"/>
        <v>0.5</v>
      </c>
      <c r="N35" s="52" t="str">
        <f t="shared" si="46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7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8"/>
        <v>12</v>
      </c>
      <c r="X35" s="158" t="str">
        <f t="shared" si="49"/>
        <v>1/1/2025</v>
      </c>
      <c r="Y35" s="158">
        <f t="shared" si="50"/>
        <v>45657</v>
      </c>
      <c r="Z35" s="62">
        <f t="shared" si="51"/>
        <v>0.5</v>
      </c>
      <c r="AA35" s="62">
        <f t="shared" si="52"/>
        <v>0.5</v>
      </c>
      <c r="AB35" s="52" t="str">
        <f t="shared" si="53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4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5"/>
        <v>12</v>
      </c>
      <c r="AL35" s="158" t="str">
        <f t="shared" si="56"/>
        <v>1/1/2025</v>
      </c>
      <c r="AM35" s="62">
        <f t="shared" si="86"/>
        <v>45657</v>
      </c>
      <c r="AN35" s="62">
        <f t="shared" si="58"/>
        <v>0.5</v>
      </c>
      <c r="AO35" s="62">
        <f t="shared" si="59"/>
        <v>0.5</v>
      </c>
      <c r="AP35" s="52" t="str">
        <f t="shared" si="60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61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62"/>
        <v>12</v>
      </c>
      <c r="AZ35" s="158" t="str">
        <f t="shared" si="63"/>
        <v>1/1/2025</v>
      </c>
      <c r="BA35" s="63">
        <f t="shared" si="64"/>
        <v>45657</v>
      </c>
      <c r="BB35" s="62">
        <f t="shared" si="65"/>
        <v>0.5</v>
      </c>
      <c r="BC35" s="62">
        <f t="shared" si="66"/>
        <v>0.5</v>
      </c>
      <c r="BD35" s="52" t="str">
        <f t="shared" si="67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8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9"/>
        <v>12</v>
      </c>
      <c r="BN35" s="158" t="str">
        <f t="shared" si="70"/>
        <v>1/1/2025</v>
      </c>
      <c r="BO35" s="63">
        <f t="shared" si="71"/>
        <v>45657</v>
      </c>
      <c r="BP35" s="62">
        <f t="shared" si="72"/>
        <v>0.5</v>
      </c>
      <c r="BQ35" s="62">
        <f t="shared" si="73"/>
        <v>0.5</v>
      </c>
      <c r="BR35" s="52" t="str">
        <f t="shared" si="74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5"/>
        <v>0</v>
      </c>
      <c r="BV35" s="270"/>
      <c r="BW35" s="14">
        <f t="shared" si="76"/>
        <v>0</v>
      </c>
      <c r="BX35" s="14">
        <f t="shared" si="77"/>
        <v>0</v>
      </c>
      <c r="BY35" s="14">
        <f t="shared" si="78"/>
        <v>0</v>
      </c>
      <c r="BZ35" s="98"/>
      <c r="CA35" s="59">
        <f>'1.Salaries Rates Dates'!D24</f>
        <v>0</v>
      </c>
      <c r="CB35" s="9">
        <f t="shared" si="79"/>
        <v>0</v>
      </c>
      <c r="CC35" s="9">
        <f t="shared" si="80"/>
        <v>0</v>
      </c>
      <c r="CD35" s="87">
        <f t="shared" si="81"/>
        <v>0</v>
      </c>
      <c r="CE35" s="88">
        <f t="shared" si="82"/>
        <v>0</v>
      </c>
      <c r="CF35" s="88">
        <f t="shared" si="83"/>
        <v>0</v>
      </c>
      <c r="CG35" s="139">
        <f t="shared" si="84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41"/>
        <v>12</v>
      </c>
      <c r="J36" s="159" t="str">
        <f t="shared" si="42"/>
        <v>1/1/2025</v>
      </c>
      <c r="K36" s="158">
        <f t="shared" si="43"/>
        <v>45657</v>
      </c>
      <c r="L36" s="62">
        <f t="shared" si="44"/>
        <v>0.5</v>
      </c>
      <c r="M36" s="62">
        <f t="shared" si="45"/>
        <v>0.5</v>
      </c>
      <c r="N36" s="52" t="str">
        <f t="shared" si="46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7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8"/>
        <v>12</v>
      </c>
      <c r="X36" s="158" t="str">
        <f t="shared" si="49"/>
        <v>1/1/2025</v>
      </c>
      <c r="Y36" s="158">
        <f t="shared" si="50"/>
        <v>45657</v>
      </c>
      <c r="Z36" s="62">
        <f t="shared" si="51"/>
        <v>0.5</v>
      </c>
      <c r="AA36" s="62">
        <f t="shared" si="52"/>
        <v>0.5</v>
      </c>
      <c r="AB36" s="52" t="str">
        <f t="shared" si="53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4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5"/>
        <v>12</v>
      </c>
      <c r="AL36" s="158" t="str">
        <f t="shared" si="56"/>
        <v>1/1/2025</v>
      </c>
      <c r="AM36" s="62">
        <f t="shared" si="57"/>
        <v>45657</v>
      </c>
      <c r="AN36" s="62">
        <f t="shared" si="58"/>
        <v>0.5</v>
      </c>
      <c r="AO36" s="62">
        <f t="shared" si="59"/>
        <v>0.5</v>
      </c>
      <c r="AP36" s="52" t="str">
        <f t="shared" si="60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61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62"/>
        <v>12</v>
      </c>
      <c r="AZ36" s="158" t="str">
        <f t="shared" si="63"/>
        <v>1/1/2025</v>
      </c>
      <c r="BA36" s="63">
        <f t="shared" si="64"/>
        <v>45657</v>
      </c>
      <c r="BB36" s="62">
        <f t="shared" si="65"/>
        <v>0.5</v>
      </c>
      <c r="BC36" s="62">
        <f t="shared" si="66"/>
        <v>0.5</v>
      </c>
      <c r="BD36" s="52" t="str">
        <f t="shared" si="67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8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9"/>
        <v>12</v>
      </c>
      <c r="BN36" s="158" t="str">
        <f t="shared" si="70"/>
        <v>1/1/2025</v>
      </c>
      <c r="BO36" s="63">
        <f t="shared" si="71"/>
        <v>45657</v>
      </c>
      <c r="BP36" s="62">
        <f t="shared" si="72"/>
        <v>0.5</v>
      </c>
      <c r="BQ36" s="62">
        <f t="shared" si="73"/>
        <v>0.5</v>
      </c>
      <c r="BR36" s="52" t="str">
        <f t="shared" si="74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5"/>
        <v>0</v>
      </c>
      <c r="BV36" s="270"/>
      <c r="BW36" s="14">
        <f t="shared" si="76"/>
        <v>0</v>
      </c>
      <c r="BX36" s="14">
        <f t="shared" si="77"/>
        <v>0</v>
      </c>
      <c r="BY36" s="14">
        <f t="shared" si="78"/>
        <v>0</v>
      </c>
      <c r="BZ36" s="98"/>
      <c r="CA36" s="59">
        <f>'1.Salaries Rates Dates'!D25</f>
        <v>0</v>
      </c>
      <c r="CB36" s="9">
        <f t="shared" si="79"/>
        <v>0</v>
      </c>
      <c r="CC36" s="9">
        <f t="shared" si="80"/>
        <v>0</v>
      </c>
      <c r="CD36" s="87">
        <f t="shared" si="81"/>
        <v>0</v>
      </c>
      <c r="CE36" s="88">
        <f t="shared" si="82"/>
        <v>0</v>
      </c>
      <c r="CF36" s="88">
        <f t="shared" si="83"/>
        <v>0</v>
      </c>
      <c r="CG36" s="139">
        <f t="shared" si="84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87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8">IF(P$10&gt;0,("1/1/"&amp;YEAR(P$10)),"0")</f>
        <v>1/1/2025</v>
      </c>
      <c r="K39" s="158">
        <f t="shared" ref="K39:K43" si="89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90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91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92">IF(AD$10&gt;0,("1/1/"&amp;YEAR(AD$10)),"0")</f>
        <v>1/1/2025</v>
      </c>
      <c r="Y39" s="158">
        <f t="shared" ref="Y39:Y43" si="93">X39-1</f>
        <v>45657</v>
      </c>
      <c r="Z39" s="62">
        <f t="shared" ref="Z39:Z43" si="94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95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96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97">AL39-1</f>
        <v>45657</v>
      </c>
      <c r="AN39" s="62">
        <f t="shared" ref="AN39:AN43" si="98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9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100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101">IF(BF$10&gt;0,("1/1/"&amp;YEAR(BF$10)),"0")</f>
        <v>1/1/2025</v>
      </c>
      <c r="BA39" s="63">
        <f t="shared" ref="BA39:BA43" si="102">AZ39-1</f>
        <v>45657</v>
      </c>
      <c r="BB39" s="62">
        <f t="shared" ref="BB39:BB43" si="103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104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105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106">IF(BT$10&gt;0,("1/1/"&amp;YEAR(BT$10)),"0")</f>
        <v>1/1/2025</v>
      </c>
      <c r="BO39" s="63">
        <f t="shared" ref="BO39:BO43" si="107">BN39-1</f>
        <v>45657</v>
      </c>
      <c r="BP39" s="62">
        <f t="shared" ref="BP39:BP43" si="108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9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10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11">O39+AC39+AQ39+BE39+BS39</f>
        <v>0</v>
      </c>
      <c r="BX39" s="14">
        <f t="shared" si="111"/>
        <v>0</v>
      </c>
      <c r="BY39" s="14">
        <f t="shared" si="111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87"/>
        <v>12</v>
      </c>
      <c r="J40" s="159" t="str">
        <f t="shared" si="88"/>
        <v>1/1/2025</v>
      </c>
      <c r="K40" s="158">
        <f t="shared" si="89"/>
        <v>45657</v>
      </c>
      <c r="L40" s="62">
        <f t="shared" ref="L40:L43" si="112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13">(IF(L40=1,0,(DATEDIF(J40-DAY(J40)+1,P$10,"m")-1+(1+EOMONTH(J40,0)-J40)/DAY(DATE(YEAR(J40),MONTH(J40)+1,))+(P$10-EOMONTH(P$10,-1))/DAY(DATE(YEAR(P$10),MONTH(P$10)+1,)))/I40))</f>
        <v>0.5</v>
      </c>
      <c r="N40" s="52">
        <f t="shared" si="90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91"/>
        <v>12</v>
      </c>
      <c r="X40" s="158" t="str">
        <f t="shared" si="92"/>
        <v>1/1/2025</v>
      </c>
      <c r="Y40" s="158">
        <f t="shared" si="93"/>
        <v>45657</v>
      </c>
      <c r="Z40" s="62">
        <f t="shared" si="94"/>
        <v>0.5</v>
      </c>
      <c r="AA40" s="62">
        <f t="shared" si="95"/>
        <v>0.5</v>
      </c>
      <c r="AB40" s="52">
        <f t="shared" ref="AB40:AB43" si="114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96"/>
        <v>12</v>
      </c>
      <c r="AL40" s="158" t="str">
        <f>IF(AR$10&gt;0,("1/1/"&amp;YEAR(AR$10)),"0")</f>
        <v>1/1/2025</v>
      </c>
      <c r="AM40" s="63">
        <f t="shared" si="97"/>
        <v>45657</v>
      </c>
      <c r="AN40" s="62">
        <f t="shared" si="98"/>
        <v>0.5</v>
      </c>
      <c r="AO40" s="62">
        <f t="shared" si="99"/>
        <v>0.5</v>
      </c>
      <c r="AP40" s="52">
        <f t="shared" ref="AP40:AP43" si="115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100"/>
        <v>12</v>
      </c>
      <c r="AZ40" s="158" t="str">
        <f t="shared" si="101"/>
        <v>1/1/2025</v>
      </c>
      <c r="BA40" s="63">
        <f t="shared" si="102"/>
        <v>45657</v>
      </c>
      <c r="BB40" s="62">
        <f t="shared" si="103"/>
        <v>0.5</v>
      </c>
      <c r="BC40" s="62">
        <f t="shared" si="104"/>
        <v>0.5</v>
      </c>
      <c r="BD40" s="52">
        <f t="shared" ref="BD40:BD43" si="116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105"/>
        <v>12</v>
      </c>
      <c r="BN40" s="158" t="str">
        <f t="shared" si="106"/>
        <v>1/1/2025</v>
      </c>
      <c r="BO40" s="63">
        <f t="shared" si="107"/>
        <v>45657</v>
      </c>
      <c r="BP40" s="62">
        <f t="shared" si="108"/>
        <v>0.5</v>
      </c>
      <c r="BQ40" s="62">
        <f t="shared" si="109"/>
        <v>0.5</v>
      </c>
      <c r="BR40" s="52">
        <f t="shared" si="110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11"/>
        <v>0</v>
      </c>
      <c r="BX40" s="14">
        <f t="shared" si="111"/>
        <v>0</v>
      </c>
      <c r="BY40" s="14">
        <f t="shared" si="111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17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87"/>
        <v>12</v>
      </c>
      <c r="J41" s="159" t="str">
        <f t="shared" si="88"/>
        <v>1/1/2025</v>
      </c>
      <c r="K41" s="158">
        <f t="shared" si="89"/>
        <v>45657</v>
      </c>
      <c r="L41" s="62">
        <f t="shared" si="112"/>
        <v>0.5</v>
      </c>
      <c r="M41" s="62">
        <f t="shared" si="113"/>
        <v>0.5</v>
      </c>
      <c r="N41" s="52">
        <f t="shared" si="90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91"/>
        <v>12</v>
      </c>
      <c r="X41" s="158" t="str">
        <f t="shared" si="92"/>
        <v>1/1/2025</v>
      </c>
      <c r="Y41" s="158">
        <f t="shared" si="93"/>
        <v>45657</v>
      </c>
      <c r="Z41" s="62">
        <f t="shared" si="94"/>
        <v>0.5</v>
      </c>
      <c r="AA41" s="62">
        <f t="shared" si="95"/>
        <v>0.5</v>
      </c>
      <c r="AB41" s="52">
        <f t="shared" si="114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96"/>
        <v>12</v>
      </c>
      <c r="AL41" s="158" t="str">
        <f>IF(AR$10&gt;0,("1/1/"&amp;YEAR(AR$10)),"0")</f>
        <v>1/1/2025</v>
      </c>
      <c r="AM41" s="63">
        <f t="shared" si="97"/>
        <v>45657</v>
      </c>
      <c r="AN41" s="62">
        <f t="shared" si="98"/>
        <v>0.5</v>
      </c>
      <c r="AO41" s="62">
        <f t="shared" si="99"/>
        <v>0.5</v>
      </c>
      <c r="AP41" s="52">
        <f t="shared" si="115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100"/>
        <v>12</v>
      </c>
      <c r="AZ41" s="158" t="str">
        <f t="shared" si="101"/>
        <v>1/1/2025</v>
      </c>
      <c r="BA41" s="63">
        <f t="shared" si="102"/>
        <v>45657</v>
      </c>
      <c r="BB41" s="62">
        <f t="shared" si="103"/>
        <v>0.5</v>
      </c>
      <c r="BC41" s="62">
        <f t="shared" si="104"/>
        <v>0.5</v>
      </c>
      <c r="BD41" s="52">
        <f t="shared" si="116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105"/>
        <v>12</v>
      </c>
      <c r="BN41" s="158" t="str">
        <f t="shared" si="106"/>
        <v>1/1/2025</v>
      </c>
      <c r="BO41" s="63">
        <f t="shared" si="107"/>
        <v>45657</v>
      </c>
      <c r="BP41" s="62">
        <f t="shared" si="108"/>
        <v>0.5</v>
      </c>
      <c r="BQ41" s="62">
        <f t="shared" si="109"/>
        <v>0.5</v>
      </c>
      <c r="BR41" s="52">
        <f t="shared" si="110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11"/>
        <v>0</v>
      </c>
      <c r="BX41" s="14">
        <f t="shared" si="111"/>
        <v>0</v>
      </c>
      <c r="BY41" s="14">
        <f t="shared" si="111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17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87"/>
        <v>12</v>
      </c>
      <c r="J42" s="159" t="str">
        <f t="shared" si="88"/>
        <v>1/1/2025</v>
      </c>
      <c r="K42" s="158">
        <f t="shared" si="89"/>
        <v>45657</v>
      </c>
      <c r="L42" s="62">
        <f t="shared" si="112"/>
        <v>0.5</v>
      </c>
      <c r="M42" s="62">
        <f t="shared" si="113"/>
        <v>0.5</v>
      </c>
      <c r="N42" s="52">
        <f t="shared" si="90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91"/>
        <v>12</v>
      </c>
      <c r="X42" s="158" t="str">
        <f t="shared" si="92"/>
        <v>1/1/2025</v>
      </c>
      <c r="Y42" s="158">
        <f t="shared" si="93"/>
        <v>45657</v>
      </c>
      <c r="Z42" s="62">
        <f t="shared" si="94"/>
        <v>0.5</v>
      </c>
      <c r="AA42" s="62">
        <f t="shared" si="95"/>
        <v>0.5</v>
      </c>
      <c r="AB42" s="52">
        <f t="shared" si="114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96"/>
        <v>12</v>
      </c>
      <c r="AL42" s="158" t="str">
        <f>IF(AR$10&gt;0,("1/1/"&amp;YEAR(AR$10)),"0")</f>
        <v>1/1/2025</v>
      </c>
      <c r="AM42" s="63">
        <f t="shared" si="97"/>
        <v>45657</v>
      </c>
      <c r="AN42" s="62">
        <f t="shared" si="98"/>
        <v>0.5</v>
      </c>
      <c r="AO42" s="62">
        <f t="shared" si="99"/>
        <v>0.5</v>
      </c>
      <c r="AP42" s="52">
        <f t="shared" si="115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100"/>
        <v>12</v>
      </c>
      <c r="AZ42" s="158" t="str">
        <f t="shared" si="101"/>
        <v>1/1/2025</v>
      </c>
      <c r="BA42" s="63">
        <f t="shared" si="102"/>
        <v>45657</v>
      </c>
      <c r="BB42" s="62">
        <f t="shared" si="103"/>
        <v>0.5</v>
      </c>
      <c r="BC42" s="62">
        <f t="shared" si="104"/>
        <v>0.5</v>
      </c>
      <c r="BD42" s="52">
        <f t="shared" si="116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105"/>
        <v>12</v>
      </c>
      <c r="BN42" s="158" t="str">
        <f t="shared" si="106"/>
        <v>1/1/2025</v>
      </c>
      <c r="BO42" s="63">
        <f t="shared" si="107"/>
        <v>45657</v>
      </c>
      <c r="BP42" s="62">
        <f t="shared" si="108"/>
        <v>0.5</v>
      </c>
      <c r="BQ42" s="62">
        <f t="shared" si="109"/>
        <v>0.5</v>
      </c>
      <c r="BR42" s="52">
        <f t="shared" si="110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11"/>
        <v>0</v>
      </c>
      <c r="BX42" s="14">
        <f t="shared" si="111"/>
        <v>0</v>
      </c>
      <c r="BY42" s="14">
        <f t="shared" si="111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17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87"/>
        <v>12</v>
      </c>
      <c r="J43" s="159" t="str">
        <f t="shared" si="88"/>
        <v>1/1/2025</v>
      </c>
      <c r="K43" s="158">
        <f t="shared" si="89"/>
        <v>45657</v>
      </c>
      <c r="L43" s="62">
        <f t="shared" si="112"/>
        <v>0.5</v>
      </c>
      <c r="M43" s="62">
        <f t="shared" si="113"/>
        <v>0.5</v>
      </c>
      <c r="N43" s="52">
        <f t="shared" si="90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91"/>
        <v>12</v>
      </c>
      <c r="X43" s="158" t="str">
        <f t="shared" si="92"/>
        <v>1/1/2025</v>
      </c>
      <c r="Y43" s="158">
        <f t="shared" si="93"/>
        <v>45657</v>
      </c>
      <c r="Z43" s="62">
        <f t="shared" si="94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14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96"/>
        <v>12</v>
      </c>
      <c r="AL43" s="158" t="str">
        <f>IF(AR$10&gt;0,("1/1/"&amp;YEAR(AR$10)),"0")</f>
        <v>1/1/2025</v>
      </c>
      <c r="AM43" s="63">
        <f t="shared" si="97"/>
        <v>45657</v>
      </c>
      <c r="AN43" s="62">
        <f t="shared" si="98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15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100"/>
        <v>12</v>
      </c>
      <c r="AZ43" s="158" t="str">
        <f>IF(BF$10&gt;0,("1/1/"&amp;YEAR(BF$10)),"0")</f>
        <v>1/1/2025</v>
      </c>
      <c r="BA43" s="63">
        <f t="shared" si="102"/>
        <v>45657</v>
      </c>
      <c r="BB43" s="62">
        <f t="shared" si="103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16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105"/>
        <v>12</v>
      </c>
      <c r="BN43" s="158" t="str">
        <f t="shared" si="106"/>
        <v>1/1/2025</v>
      </c>
      <c r="BO43" s="63">
        <f t="shared" si="107"/>
        <v>45657</v>
      </c>
      <c r="BP43" s="62">
        <f t="shared" si="108"/>
        <v>0.5</v>
      </c>
      <c r="BQ43" s="62">
        <f t="shared" si="109"/>
        <v>0.5</v>
      </c>
      <c r="BR43" s="52">
        <f t="shared" si="110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11"/>
        <v>0</v>
      </c>
      <c r="BX43" s="14">
        <f t="shared" si="111"/>
        <v>0</v>
      </c>
      <c r="BY43" s="14">
        <f t="shared" si="111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17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11"/>
        <v>0</v>
      </c>
      <c r="BX44" s="10">
        <f t="shared" si="111"/>
        <v>0</v>
      </c>
      <c r="BY44" s="101">
        <f t="shared" si="111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17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8">SUM(CC15:CC44)</f>
        <v>0</v>
      </c>
      <c r="CD46" s="54">
        <f t="shared" si="118"/>
        <v>0</v>
      </c>
      <c r="CE46" s="54">
        <f t="shared" si="118"/>
        <v>0</v>
      </c>
      <c r="CF46" s="54">
        <f t="shared" si="118"/>
        <v>0</v>
      </c>
      <c r="CG46" s="54">
        <f t="shared" si="118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60"/>
      <c r="P49" s="260"/>
      <c r="Q49" s="257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9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9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20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20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21">O58+AC58+AQ58+BE58+BS58</f>
        <v>0</v>
      </c>
      <c r="BY58" s="256"/>
      <c r="BZ58" s="1"/>
      <c r="CA58" s="2">
        <f t="shared" ref="CA58:CA63" si="122">C58</f>
        <v>0</v>
      </c>
      <c r="CB58" s="9">
        <f t="shared" ref="CB58:CB63" si="123">O58</f>
        <v>0</v>
      </c>
      <c r="CC58" s="9">
        <f t="shared" ref="CC58:CC63" si="124">AC58</f>
        <v>0</v>
      </c>
      <c r="CD58" s="9">
        <f t="shared" ref="CD58:CD63" si="125">AQ58</f>
        <v>0</v>
      </c>
      <c r="CE58" s="9">
        <f t="shared" ref="CE58:CE63" si="126">BE58</f>
        <v>0</v>
      </c>
      <c r="CF58" s="9">
        <f t="shared" ref="CF58:CF63" si="127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21"/>
        <v>0</v>
      </c>
      <c r="BY59" s="256"/>
      <c r="BZ59" s="1"/>
      <c r="CA59" s="2">
        <f t="shared" si="122"/>
        <v>0</v>
      </c>
      <c r="CB59" s="9">
        <f t="shared" si="123"/>
        <v>0</v>
      </c>
      <c r="CC59" s="9">
        <f t="shared" si="124"/>
        <v>0</v>
      </c>
      <c r="CD59" s="9">
        <f t="shared" si="125"/>
        <v>0</v>
      </c>
      <c r="CE59" s="9">
        <f t="shared" si="126"/>
        <v>0</v>
      </c>
      <c r="CF59" s="9">
        <f t="shared" si="127"/>
        <v>0</v>
      </c>
      <c r="CG59" s="9">
        <f t="shared" ref="CG59:CG63" si="128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21"/>
        <v>0</v>
      </c>
      <c r="BY60" s="256"/>
      <c r="BZ60" s="1"/>
      <c r="CA60" s="2">
        <f t="shared" si="122"/>
        <v>0</v>
      </c>
      <c r="CB60" s="9">
        <f t="shared" si="123"/>
        <v>0</v>
      </c>
      <c r="CC60" s="9">
        <f t="shared" si="124"/>
        <v>0</v>
      </c>
      <c r="CD60" s="9">
        <f t="shared" si="125"/>
        <v>0</v>
      </c>
      <c r="CE60" s="9">
        <f t="shared" si="126"/>
        <v>0</v>
      </c>
      <c r="CF60" s="9">
        <f t="shared" si="127"/>
        <v>0</v>
      </c>
      <c r="CG60" s="9">
        <f t="shared" si="128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21"/>
        <v>0</v>
      </c>
      <c r="BY61" s="256"/>
      <c r="BZ61" s="1"/>
      <c r="CA61" s="2">
        <f t="shared" si="122"/>
        <v>0</v>
      </c>
      <c r="CB61" s="9">
        <f t="shared" si="123"/>
        <v>0</v>
      </c>
      <c r="CC61" s="9">
        <f t="shared" si="124"/>
        <v>0</v>
      </c>
      <c r="CD61" s="9">
        <f t="shared" si="125"/>
        <v>0</v>
      </c>
      <c r="CE61" s="9">
        <f t="shared" si="126"/>
        <v>0</v>
      </c>
      <c r="CF61" s="9">
        <f t="shared" si="127"/>
        <v>0</v>
      </c>
      <c r="CG61" s="9">
        <f t="shared" si="128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21"/>
        <v>0</v>
      </c>
      <c r="BY62" s="256"/>
      <c r="BZ62" s="1"/>
      <c r="CA62" s="2">
        <f t="shared" si="122"/>
        <v>0</v>
      </c>
      <c r="CB62" s="9">
        <f t="shared" si="123"/>
        <v>0</v>
      </c>
      <c r="CC62" s="9">
        <f t="shared" si="124"/>
        <v>0</v>
      </c>
      <c r="CD62" s="9">
        <f t="shared" si="125"/>
        <v>0</v>
      </c>
      <c r="CE62" s="9">
        <f t="shared" si="126"/>
        <v>0</v>
      </c>
      <c r="CF62" s="9">
        <f t="shared" si="127"/>
        <v>0</v>
      </c>
      <c r="CG62" s="9">
        <f t="shared" si="128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21"/>
        <v>0</v>
      </c>
      <c r="BY63" s="256"/>
      <c r="BZ63" s="1"/>
      <c r="CA63" s="2">
        <f t="shared" si="122"/>
        <v>0</v>
      </c>
      <c r="CB63" s="9">
        <f t="shared" si="123"/>
        <v>0</v>
      </c>
      <c r="CC63" s="9">
        <f t="shared" si="124"/>
        <v>0</v>
      </c>
      <c r="CD63" s="9">
        <f t="shared" si="125"/>
        <v>0</v>
      </c>
      <c r="CE63" s="9">
        <f t="shared" si="126"/>
        <v>0</v>
      </c>
      <c r="CF63" s="9">
        <f t="shared" si="127"/>
        <v>0</v>
      </c>
      <c r="CG63" s="9">
        <f t="shared" si="128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21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9">O66+AC66+AQ66+BE66+BS66</f>
        <v>0</v>
      </c>
      <c r="BY66" s="256"/>
      <c r="BZ66" s="1"/>
      <c r="CA66" s="2">
        <f t="shared" ref="CA66:CA85" si="130">C66</f>
        <v>0</v>
      </c>
      <c r="CB66" s="9">
        <f t="shared" ref="CB66:CB85" si="131">O66</f>
        <v>0</v>
      </c>
      <c r="CC66" s="9">
        <f t="shared" ref="CC66:CC85" si="132">AC66</f>
        <v>0</v>
      </c>
      <c r="CD66" s="9">
        <f t="shared" ref="CD66:CD85" si="133">AQ66</f>
        <v>0</v>
      </c>
      <c r="CE66" s="9">
        <f t="shared" ref="CE66:CE85" si="134">BE66</f>
        <v>0</v>
      </c>
      <c r="CF66" s="9">
        <f t="shared" ref="CF66:CF85" si="135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9"/>
        <v>0</v>
      </c>
      <c r="BY67" s="256"/>
      <c r="BZ67" s="1"/>
      <c r="CA67" s="2">
        <f t="shared" si="130"/>
        <v>0</v>
      </c>
      <c r="CB67" s="9">
        <f t="shared" si="131"/>
        <v>0</v>
      </c>
      <c r="CC67" s="9">
        <f t="shared" si="132"/>
        <v>0</v>
      </c>
      <c r="CD67" s="9">
        <f t="shared" si="133"/>
        <v>0</v>
      </c>
      <c r="CE67" s="9">
        <f t="shared" si="134"/>
        <v>0</v>
      </c>
      <c r="CF67" s="9">
        <f t="shared" si="135"/>
        <v>0</v>
      </c>
      <c r="CG67" s="9">
        <f t="shared" ref="CG67:CG85" si="136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9"/>
        <v>0</v>
      </c>
      <c r="BY68" s="256"/>
      <c r="BZ68" s="1"/>
      <c r="CA68" s="2">
        <f t="shared" si="130"/>
        <v>0</v>
      </c>
      <c r="CB68" s="9">
        <f t="shared" si="131"/>
        <v>0</v>
      </c>
      <c r="CC68" s="9">
        <f t="shared" si="132"/>
        <v>0</v>
      </c>
      <c r="CD68" s="9">
        <f t="shared" si="133"/>
        <v>0</v>
      </c>
      <c r="CE68" s="9">
        <f t="shared" si="134"/>
        <v>0</v>
      </c>
      <c r="CF68" s="9">
        <f t="shared" si="135"/>
        <v>0</v>
      </c>
      <c r="CG68" s="9">
        <f t="shared" si="136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9"/>
        <v>0</v>
      </c>
      <c r="BY69" s="256"/>
      <c r="BZ69" s="1"/>
      <c r="CA69" s="2">
        <f t="shared" si="130"/>
        <v>0</v>
      </c>
      <c r="CB69" s="9">
        <f t="shared" si="131"/>
        <v>0</v>
      </c>
      <c r="CC69" s="9">
        <f t="shared" si="132"/>
        <v>0</v>
      </c>
      <c r="CD69" s="9">
        <f t="shared" si="133"/>
        <v>0</v>
      </c>
      <c r="CE69" s="9">
        <f t="shared" si="134"/>
        <v>0</v>
      </c>
      <c r="CF69" s="9">
        <f t="shared" si="135"/>
        <v>0</v>
      </c>
      <c r="CG69" s="9">
        <f t="shared" si="136"/>
        <v>0</v>
      </c>
    </row>
    <row r="70" spans="1:85" x14ac:dyDescent="0.25">
      <c r="A70" s="15">
        <v>5</v>
      </c>
      <c r="B70" s="72" t="s">
        <v>185</v>
      </c>
      <c r="C70" s="78">
        <v>7021</v>
      </c>
      <c r="D70" s="362"/>
      <c r="E70" s="8" t="s">
        <v>55</v>
      </c>
      <c r="F70" s="186" t="str">
        <f>'Subaward Information'!C2</f>
        <v>[Enter here]</v>
      </c>
      <c r="G70" s="187"/>
      <c r="H70" s="187"/>
      <c r="I70" s="187"/>
      <c r="J70" s="187"/>
      <c r="K70" s="187"/>
      <c r="L70" s="187"/>
      <c r="M70" s="187"/>
      <c r="N70" s="188"/>
      <c r="O70" s="257">
        <f>'Subaward Information'!C8</f>
        <v>0</v>
      </c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>
        <f>'Subaward Information'!D8</f>
        <v>0</v>
      </c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>
        <f>'Subaward Information'!E8</f>
        <v>0</v>
      </c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>
        <f>'Subaward Information'!F8</f>
        <v>0</v>
      </c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>
        <f>'Subaward Information'!G8</f>
        <v>0</v>
      </c>
      <c r="BT70" s="258"/>
      <c r="BU70" s="259"/>
      <c r="BV70" s="270"/>
      <c r="BW70" s="287"/>
      <c r="BX70" s="222">
        <f t="shared" si="129"/>
        <v>0</v>
      </c>
      <c r="BY70" s="256"/>
      <c r="BZ70" s="1"/>
      <c r="CA70" s="2">
        <f t="shared" si="130"/>
        <v>7021</v>
      </c>
      <c r="CB70" s="9">
        <f t="shared" si="131"/>
        <v>0</v>
      </c>
      <c r="CC70" s="9">
        <f t="shared" si="132"/>
        <v>0</v>
      </c>
      <c r="CD70" s="9">
        <f t="shared" si="133"/>
        <v>0</v>
      </c>
      <c r="CE70" s="9">
        <f t="shared" si="134"/>
        <v>0</v>
      </c>
      <c r="CF70" s="9">
        <f t="shared" si="135"/>
        <v>0</v>
      </c>
      <c r="CG70" s="9">
        <f t="shared" si="136"/>
        <v>0</v>
      </c>
    </row>
    <row r="71" spans="1:85" x14ac:dyDescent="0.25">
      <c r="A71" s="15">
        <v>6</v>
      </c>
      <c r="B71" s="72" t="s">
        <v>186</v>
      </c>
      <c r="C71" s="78">
        <v>7022</v>
      </c>
      <c r="D71" s="362"/>
      <c r="E71" s="8" t="s">
        <v>55</v>
      </c>
      <c r="F71" s="186" t="str">
        <f>'Subaward Information'!C11</f>
        <v>[Enter here]</v>
      </c>
      <c r="G71" s="187"/>
      <c r="H71" s="187"/>
      <c r="I71" s="187"/>
      <c r="J71" s="187"/>
      <c r="K71" s="187"/>
      <c r="L71" s="187"/>
      <c r="M71" s="187"/>
      <c r="N71" s="188"/>
      <c r="O71" s="257">
        <f>'Subaward Information'!C17</f>
        <v>0</v>
      </c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>
        <f>'Subaward Information'!D17</f>
        <v>0</v>
      </c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>
        <f>'Subaward Information'!E17</f>
        <v>0</v>
      </c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>
        <f>'Subaward Information'!F17</f>
        <v>0</v>
      </c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>
        <f>'Subaward Information'!G17</f>
        <v>0</v>
      </c>
      <c r="BT71" s="258"/>
      <c r="BU71" s="259"/>
      <c r="BV71" s="270"/>
      <c r="BW71" s="287"/>
      <c r="BX71" s="222">
        <f t="shared" si="129"/>
        <v>0</v>
      </c>
      <c r="BY71" s="256"/>
      <c r="BZ71" s="1"/>
      <c r="CA71" s="2">
        <f t="shared" si="130"/>
        <v>7022</v>
      </c>
      <c r="CB71" s="9">
        <f t="shared" si="131"/>
        <v>0</v>
      </c>
      <c r="CC71" s="9">
        <f t="shared" si="132"/>
        <v>0</v>
      </c>
      <c r="CD71" s="9">
        <f t="shared" si="133"/>
        <v>0</v>
      </c>
      <c r="CE71" s="9">
        <f t="shared" si="134"/>
        <v>0</v>
      </c>
      <c r="CF71" s="9">
        <f t="shared" si="135"/>
        <v>0</v>
      </c>
      <c r="CG71" s="9">
        <f t="shared" si="136"/>
        <v>0</v>
      </c>
    </row>
    <row r="72" spans="1:85" x14ac:dyDescent="0.25">
      <c r="A72" s="15">
        <v>7</v>
      </c>
      <c r="B72" s="72" t="s">
        <v>187</v>
      </c>
      <c r="C72" s="78">
        <v>7023</v>
      </c>
      <c r="D72" s="362"/>
      <c r="E72" s="8" t="s">
        <v>55</v>
      </c>
      <c r="F72" s="186" t="str">
        <f>'Subaward Information'!C20</f>
        <v>[Enter here]</v>
      </c>
      <c r="G72" s="187"/>
      <c r="H72" s="187"/>
      <c r="I72" s="187"/>
      <c r="J72" s="187"/>
      <c r="K72" s="187"/>
      <c r="L72" s="187"/>
      <c r="M72" s="187"/>
      <c r="N72" s="188"/>
      <c r="O72" s="257">
        <f>'Subaward Information'!C26</f>
        <v>0</v>
      </c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>
        <f>'Subaward Information'!D26</f>
        <v>0</v>
      </c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>
        <f>'Subaward Information'!E26</f>
        <v>0</v>
      </c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>
        <f>'Subaward Information'!F26</f>
        <v>0</v>
      </c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>
        <f>'Subaward Information'!G26</f>
        <v>0</v>
      </c>
      <c r="BT72" s="258"/>
      <c r="BU72" s="259"/>
      <c r="BV72" s="270"/>
      <c r="BW72" s="287"/>
      <c r="BX72" s="222">
        <f t="shared" si="129"/>
        <v>0</v>
      </c>
      <c r="BY72" s="256"/>
      <c r="BZ72" s="1"/>
      <c r="CA72" s="2">
        <f t="shared" si="130"/>
        <v>7023</v>
      </c>
      <c r="CB72" s="9">
        <f t="shared" si="131"/>
        <v>0</v>
      </c>
      <c r="CC72" s="9">
        <f t="shared" si="132"/>
        <v>0</v>
      </c>
      <c r="CD72" s="9">
        <f t="shared" si="133"/>
        <v>0</v>
      </c>
      <c r="CE72" s="9">
        <f t="shared" si="134"/>
        <v>0</v>
      </c>
      <c r="CF72" s="9">
        <f t="shared" si="135"/>
        <v>0</v>
      </c>
      <c r="CG72" s="9">
        <f t="shared" si="136"/>
        <v>0</v>
      </c>
    </row>
    <row r="73" spans="1:85" x14ac:dyDescent="0.25">
      <c r="A73" s="15">
        <v>8</v>
      </c>
      <c r="B73" s="72" t="s">
        <v>188</v>
      </c>
      <c r="C73" s="78">
        <v>7024</v>
      </c>
      <c r="D73" s="362"/>
      <c r="E73" s="8" t="s">
        <v>59</v>
      </c>
      <c r="F73" s="186" t="str">
        <f>'Subaward Information'!C29</f>
        <v>[Enter here]</v>
      </c>
      <c r="G73" s="187"/>
      <c r="H73" s="187"/>
      <c r="I73" s="187"/>
      <c r="J73" s="187"/>
      <c r="K73" s="187"/>
      <c r="L73" s="187"/>
      <c r="M73" s="187"/>
      <c r="N73" s="188"/>
      <c r="O73" s="257">
        <f>'Subaward Information'!C35</f>
        <v>0</v>
      </c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>
        <f>'Subaward Information'!D35</f>
        <v>0</v>
      </c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>
        <f>'Subaward Information'!E35</f>
        <v>0</v>
      </c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>
        <f>'Subaward Information'!F35</f>
        <v>0</v>
      </c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>
        <f>'Subaward Information'!G35</f>
        <v>0</v>
      </c>
      <c r="BT73" s="258"/>
      <c r="BU73" s="259"/>
      <c r="BV73" s="270"/>
      <c r="BW73" s="287"/>
      <c r="BX73" s="222">
        <f t="shared" si="129"/>
        <v>0</v>
      </c>
      <c r="BY73" s="256"/>
      <c r="BZ73" s="1"/>
      <c r="CA73" s="2">
        <f t="shared" si="130"/>
        <v>7024</v>
      </c>
      <c r="CB73" s="9">
        <f t="shared" si="131"/>
        <v>0</v>
      </c>
      <c r="CC73" s="9">
        <f t="shared" si="132"/>
        <v>0</v>
      </c>
      <c r="CD73" s="9">
        <f t="shared" si="133"/>
        <v>0</v>
      </c>
      <c r="CE73" s="9">
        <f t="shared" si="134"/>
        <v>0</v>
      </c>
      <c r="CF73" s="9">
        <f t="shared" si="135"/>
        <v>0</v>
      </c>
      <c r="CG73" s="9">
        <f t="shared" si="136"/>
        <v>0</v>
      </c>
    </row>
    <row r="74" spans="1:85" x14ac:dyDescent="0.25">
      <c r="A74" s="15">
        <v>9</v>
      </c>
      <c r="B74" s="72" t="s">
        <v>189</v>
      </c>
      <c r="C74" s="78">
        <v>7025</v>
      </c>
      <c r="D74" s="362"/>
      <c r="E74" s="8" t="s">
        <v>59</v>
      </c>
      <c r="F74" s="186" t="str">
        <f>'Subaward Information'!C38</f>
        <v>[Enter here]</v>
      </c>
      <c r="G74" s="187"/>
      <c r="H74" s="187"/>
      <c r="I74" s="187"/>
      <c r="J74" s="187"/>
      <c r="K74" s="187"/>
      <c r="L74" s="187"/>
      <c r="M74" s="187"/>
      <c r="N74" s="188"/>
      <c r="O74" s="257">
        <f>'Subaward Information'!C44</f>
        <v>0</v>
      </c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>
        <f>'Subaward Information'!D44</f>
        <v>0</v>
      </c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>
        <f>'Subaward Information'!E44</f>
        <v>0</v>
      </c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>
        <f>'Subaward Information'!F44</f>
        <v>0</v>
      </c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>
        <f>'Subaward Information'!G44</f>
        <v>0</v>
      </c>
      <c r="BT74" s="258"/>
      <c r="BU74" s="259"/>
      <c r="BV74" s="270"/>
      <c r="BW74" s="287"/>
      <c r="BX74" s="222">
        <f t="shared" si="129"/>
        <v>0</v>
      </c>
      <c r="BY74" s="256"/>
      <c r="BZ74" s="1"/>
      <c r="CA74" s="2">
        <f t="shared" si="130"/>
        <v>7025</v>
      </c>
      <c r="CB74" s="9">
        <f t="shared" si="131"/>
        <v>0</v>
      </c>
      <c r="CC74" s="9">
        <f t="shared" si="132"/>
        <v>0</v>
      </c>
      <c r="CD74" s="9">
        <f t="shared" si="133"/>
        <v>0</v>
      </c>
      <c r="CE74" s="9">
        <f t="shared" si="134"/>
        <v>0</v>
      </c>
      <c r="CF74" s="9">
        <f t="shared" si="135"/>
        <v>0</v>
      </c>
      <c r="CG74" s="9">
        <f t="shared" si="136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9"/>
        <v>0</v>
      </c>
      <c r="BY75" s="256"/>
      <c r="BZ75" s="1"/>
      <c r="CA75" s="2">
        <f t="shared" si="130"/>
        <v>0</v>
      </c>
      <c r="CB75" s="9">
        <f t="shared" si="131"/>
        <v>0</v>
      </c>
      <c r="CC75" s="9">
        <f t="shared" si="132"/>
        <v>0</v>
      </c>
      <c r="CD75" s="9">
        <f t="shared" si="133"/>
        <v>0</v>
      </c>
      <c r="CE75" s="9">
        <f t="shared" si="134"/>
        <v>0</v>
      </c>
      <c r="CF75" s="9">
        <f t="shared" si="135"/>
        <v>0</v>
      </c>
      <c r="CG75" s="9">
        <f t="shared" si="136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9"/>
        <v>0</v>
      </c>
      <c r="BY76" s="256"/>
      <c r="BZ76" s="1"/>
      <c r="CA76" s="2">
        <f t="shared" si="130"/>
        <v>0</v>
      </c>
      <c r="CB76" s="9">
        <f t="shared" si="131"/>
        <v>0</v>
      </c>
      <c r="CC76" s="9">
        <f t="shared" si="132"/>
        <v>0</v>
      </c>
      <c r="CD76" s="9">
        <f t="shared" si="133"/>
        <v>0</v>
      </c>
      <c r="CE76" s="9">
        <f t="shared" si="134"/>
        <v>0</v>
      </c>
      <c r="CF76" s="9">
        <f t="shared" si="135"/>
        <v>0</v>
      </c>
      <c r="CG76" s="9">
        <f t="shared" si="136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9"/>
        <v>0</v>
      </c>
      <c r="BY77" s="256"/>
      <c r="BZ77" s="1"/>
      <c r="CA77" s="2">
        <f t="shared" si="130"/>
        <v>0</v>
      </c>
      <c r="CB77" s="9">
        <f t="shared" si="131"/>
        <v>0</v>
      </c>
      <c r="CC77" s="9">
        <f t="shared" si="132"/>
        <v>0</v>
      </c>
      <c r="CD77" s="9">
        <f t="shared" si="133"/>
        <v>0</v>
      </c>
      <c r="CE77" s="9">
        <f t="shared" si="134"/>
        <v>0</v>
      </c>
      <c r="CF77" s="9">
        <f t="shared" si="135"/>
        <v>0</v>
      </c>
      <c r="CG77" s="9">
        <f t="shared" si="136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9"/>
        <v>0</v>
      </c>
      <c r="BY78" s="256"/>
      <c r="BZ78" s="1"/>
      <c r="CA78" s="2">
        <f t="shared" si="130"/>
        <v>0</v>
      </c>
      <c r="CB78" s="9">
        <f t="shared" si="131"/>
        <v>0</v>
      </c>
      <c r="CC78" s="9">
        <f t="shared" si="132"/>
        <v>0</v>
      </c>
      <c r="CD78" s="9">
        <f t="shared" si="133"/>
        <v>0</v>
      </c>
      <c r="CE78" s="9">
        <f t="shared" si="134"/>
        <v>0</v>
      </c>
      <c r="CF78" s="9">
        <f t="shared" si="135"/>
        <v>0</v>
      </c>
      <c r="CG78" s="9">
        <f t="shared" si="136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9"/>
        <v>0</v>
      </c>
      <c r="BY79" s="256"/>
      <c r="BZ79" s="1"/>
      <c r="CA79" s="2">
        <f t="shared" si="130"/>
        <v>0</v>
      </c>
      <c r="CB79" s="9">
        <f t="shared" si="131"/>
        <v>0</v>
      </c>
      <c r="CC79" s="9">
        <f t="shared" si="132"/>
        <v>0</v>
      </c>
      <c r="CD79" s="9">
        <f t="shared" si="133"/>
        <v>0</v>
      </c>
      <c r="CE79" s="9">
        <f t="shared" si="134"/>
        <v>0</v>
      </c>
      <c r="CF79" s="9">
        <f t="shared" si="135"/>
        <v>0</v>
      </c>
      <c r="CG79" s="9">
        <f t="shared" si="136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9"/>
        <v>0</v>
      </c>
      <c r="BY80" s="256"/>
      <c r="BZ80" s="1"/>
      <c r="CA80" s="2">
        <f t="shared" si="130"/>
        <v>0</v>
      </c>
      <c r="CB80" s="9">
        <f t="shared" si="131"/>
        <v>0</v>
      </c>
      <c r="CC80" s="9">
        <f t="shared" si="132"/>
        <v>0</v>
      </c>
      <c r="CD80" s="9">
        <f t="shared" si="133"/>
        <v>0</v>
      </c>
      <c r="CE80" s="9">
        <f t="shared" si="134"/>
        <v>0</v>
      </c>
      <c r="CF80" s="9">
        <f t="shared" si="135"/>
        <v>0</v>
      </c>
      <c r="CG80" s="9">
        <f t="shared" si="136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9"/>
        <v>0</v>
      </c>
      <c r="BY81" s="256"/>
      <c r="BZ81" s="1"/>
      <c r="CA81" s="2">
        <f t="shared" si="130"/>
        <v>0</v>
      </c>
      <c r="CB81" s="9">
        <f t="shared" si="131"/>
        <v>0</v>
      </c>
      <c r="CC81" s="9">
        <f t="shared" si="132"/>
        <v>0</v>
      </c>
      <c r="CD81" s="9">
        <f t="shared" si="133"/>
        <v>0</v>
      </c>
      <c r="CE81" s="9">
        <f t="shared" si="134"/>
        <v>0</v>
      </c>
      <c r="CF81" s="9">
        <f t="shared" si="135"/>
        <v>0</v>
      </c>
      <c r="CG81" s="9">
        <f t="shared" si="136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9"/>
        <v>0</v>
      </c>
      <c r="BY82" s="256"/>
      <c r="BZ82" s="1"/>
      <c r="CA82" s="2">
        <f t="shared" si="130"/>
        <v>0</v>
      </c>
      <c r="CB82" s="9">
        <f t="shared" si="131"/>
        <v>0</v>
      </c>
      <c r="CC82" s="9">
        <f t="shared" si="132"/>
        <v>0</v>
      </c>
      <c r="CD82" s="9">
        <f t="shared" si="133"/>
        <v>0</v>
      </c>
      <c r="CE82" s="9">
        <f t="shared" si="134"/>
        <v>0</v>
      </c>
      <c r="CF82" s="9">
        <f t="shared" si="135"/>
        <v>0</v>
      </c>
      <c r="CG82" s="9">
        <f t="shared" si="136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9"/>
        <v>0</v>
      </c>
      <c r="BY83" s="256"/>
      <c r="BZ83" s="1"/>
      <c r="CA83" s="2">
        <f t="shared" si="130"/>
        <v>0</v>
      </c>
      <c r="CB83" s="9">
        <f t="shared" si="131"/>
        <v>0</v>
      </c>
      <c r="CC83" s="9">
        <f t="shared" si="132"/>
        <v>0</v>
      </c>
      <c r="CD83" s="9">
        <f t="shared" si="133"/>
        <v>0</v>
      </c>
      <c r="CE83" s="9">
        <f t="shared" si="134"/>
        <v>0</v>
      </c>
      <c r="CF83" s="9">
        <f t="shared" si="135"/>
        <v>0</v>
      </c>
      <c r="CG83" s="9">
        <f t="shared" si="136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9"/>
        <v>0</v>
      </c>
      <c r="BY84" s="256"/>
      <c r="BZ84" s="1"/>
      <c r="CA84" s="2">
        <f t="shared" si="130"/>
        <v>0</v>
      </c>
      <c r="CB84" s="9">
        <f t="shared" si="131"/>
        <v>0</v>
      </c>
      <c r="CC84" s="9">
        <f t="shared" si="132"/>
        <v>0</v>
      </c>
      <c r="CD84" s="9">
        <f t="shared" si="133"/>
        <v>0</v>
      </c>
      <c r="CE84" s="9">
        <f t="shared" si="134"/>
        <v>0</v>
      </c>
      <c r="CF84" s="9">
        <f t="shared" si="135"/>
        <v>0</v>
      </c>
      <c r="CG84" s="9">
        <f t="shared" si="136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9"/>
        <v>0</v>
      </c>
      <c r="BY85" s="256"/>
      <c r="BZ85" s="1"/>
      <c r="CA85" s="2">
        <f t="shared" si="130"/>
        <v>0</v>
      </c>
      <c r="CB85" s="9">
        <f t="shared" si="131"/>
        <v>0</v>
      </c>
      <c r="CC85" s="9">
        <f t="shared" si="132"/>
        <v>0</v>
      </c>
      <c r="CD85" s="9">
        <f t="shared" si="133"/>
        <v>0</v>
      </c>
      <c r="CE85" s="9">
        <f t="shared" si="134"/>
        <v>0</v>
      </c>
      <c r="CF85" s="9">
        <f t="shared" si="135"/>
        <v>0</v>
      </c>
      <c r="CG85" s="9">
        <f t="shared" si="136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9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37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8">SUM(CC46:CC85)</f>
        <v>0</v>
      </c>
      <c r="CD88" s="54">
        <f t="shared" si="138"/>
        <v>0</v>
      </c>
      <c r="CE88" s="54">
        <f t="shared" si="138"/>
        <v>0</v>
      </c>
      <c r="CF88" s="54">
        <f t="shared" si="138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37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37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37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37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37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37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9">CC88+CC97</f>
        <v>0</v>
      </c>
      <c r="CD98" s="9">
        <f t="shared" si="139"/>
        <v>0</v>
      </c>
      <c r="CE98" s="9">
        <f t="shared" si="139"/>
        <v>0</v>
      </c>
      <c r="CF98" s="9">
        <f t="shared" si="139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BW10:BW12"/>
    <mergeCell ref="BX10:BX12"/>
    <mergeCell ref="AC73:AE73"/>
    <mergeCell ref="AC74:AE74"/>
    <mergeCell ref="AC56:AE56"/>
    <mergeCell ref="BS58:BU58"/>
    <mergeCell ref="BS59:BU59"/>
    <mergeCell ref="BS79:BU79"/>
    <mergeCell ref="BX79:BY79"/>
    <mergeCell ref="BS77:BU77"/>
    <mergeCell ref="BE70:BG70"/>
    <mergeCell ref="AC64:AE64"/>
    <mergeCell ref="AC65:AE65"/>
    <mergeCell ref="AC66:AE66"/>
    <mergeCell ref="AC67:AE67"/>
    <mergeCell ref="AC70:AE70"/>
    <mergeCell ref="AC71:AE71"/>
    <mergeCell ref="AC72:AE72"/>
    <mergeCell ref="AC57:AE57"/>
    <mergeCell ref="BX75:BY75"/>
    <mergeCell ref="AQ66:AS66"/>
    <mergeCell ref="AQ70:AS70"/>
    <mergeCell ref="AQ71:AS71"/>
    <mergeCell ref="AQ76:AS76"/>
    <mergeCell ref="CA13:CG13"/>
    <mergeCell ref="AQ83:AS83"/>
    <mergeCell ref="BE83:BG83"/>
    <mergeCell ref="BS83:BU83"/>
    <mergeCell ref="BX83:BY83"/>
    <mergeCell ref="AQ54:AS54"/>
    <mergeCell ref="AQ55:AS55"/>
    <mergeCell ref="BS62:BU62"/>
    <mergeCell ref="BE79:BG79"/>
    <mergeCell ref="AQ78:AS78"/>
    <mergeCell ref="BE71:BG71"/>
    <mergeCell ref="AQ46:AS48"/>
    <mergeCell ref="AQ49:AS49"/>
    <mergeCell ref="AQ50:AS50"/>
    <mergeCell ref="AQ51:AS51"/>
    <mergeCell ref="AQ53:AS53"/>
    <mergeCell ref="BX78:BY78"/>
    <mergeCell ref="BS57:BU57"/>
    <mergeCell ref="BW25:BY25"/>
    <mergeCell ref="BW26:BY26"/>
    <mergeCell ref="BE80:BG80"/>
    <mergeCell ref="BS80:BU80"/>
    <mergeCell ref="BW37:BY37"/>
    <mergeCell ref="BW38:BY38"/>
    <mergeCell ref="W10:W12"/>
    <mergeCell ref="AK10:AK12"/>
    <mergeCell ref="BW13:BY13"/>
    <mergeCell ref="BW14:BY14"/>
    <mergeCell ref="AQ84:AS84"/>
    <mergeCell ref="BE84:BG84"/>
    <mergeCell ref="BS84:BU84"/>
    <mergeCell ref="BX84:BY84"/>
    <mergeCell ref="AQ81:AS81"/>
    <mergeCell ref="BE81:BG81"/>
    <mergeCell ref="BS81:BU81"/>
    <mergeCell ref="BX81:BY81"/>
    <mergeCell ref="AQ82:AS82"/>
    <mergeCell ref="BE82:BG82"/>
    <mergeCell ref="BS82:BU82"/>
    <mergeCell ref="BX82:BY82"/>
    <mergeCell ref="AQ77:AS77"/>
    <mergeCell ref="BE77:BG77"/>
    <mergeCell ref="AU44:AX44"/>
    <mergeCell ref="AQ52:AS52"/>
    <mergeCell ref="BE68:BG68"/>
    <mergeCell ref="BE69:BG69"/>
    <mergeCell ref="BX77:BY77"/>
    <mergeCell ref="BX80:BY80"/>
    <mergeCell ref="BS94:BU94"/>
    <mergeCell ref="BX94:BY94"/>
    <mergeCell ref="BE89:BG89"/>
    <mergeCell ref="BE90:BG90"/>
    <mergeCell ref="BE91:BG91"/>
    <mergeCell ref="BE92:BG92"/>
    <mergeCell ref="BE93:BG93"/>
    <mergeCell ref="BS89:BU89"/>
    <mergeCell ref="BS90:BU90"/>
    <mergeCell ref="BS91:BU91"/>
    <mergeCell ref="BS92:BU92"/>
    <mergeCell ref="BS93:BU93"/>
    <mergeCell ref="BX89:BY89"/>
    <mergeCell ref="BX90:BY90"/>
    <mergeCell ref="BX91:BY91"/>
    <mergeCell ref="BX92:BY92"/>
    <mergeCell ref="BX93:BY93"/>
    <mergeCell ref="AQ94:AS94"/>
    <mergeCell ref="BE94:BG94"/>
    <mergeCell ref="AC89:AE89"/>
    <mergeCell ref="AC90:AE90"/>
    <mergeCell ref="AC91:AE91"/>
    <mergeCell ref="AC92:AE92"/>
    <mergeCell ref="AC93:AE93"/>
    <mergeCell ref="AQ89:AS89"/>
    <mergeCell ref="AQ90:AS90"/>
    <mergeCell ref="AQ91:AS91"/>
    <mergeCell ref="AQ92:AS92"/>
    <mergeCell ref="AQ93:AS93"/>
    <mergeCell ref="AU88:BD88"/>
    <mergeCell ref="BS60:BU60"/>
    <mergeCell ref="BE62:BG62"/>
    <mergeCell ref="BS64:BU64"/>
    <mergeCell ref="BS65:BU65"/>
    <mergeCell ref="BS66:BU66"/>
    <mergeCell ref="BE64:BG64"/>
    <mergeCell ref="BE65:BG65"/>
    <mergeCell ref="BE66:BG66"/>
    <mergeCell ref="BE78:BG78"/>
    <mergeCell ref="BS78:BU78"/>
    <mergeCell ref="BI46:BL86"/>
    <mergeCell ref="BS46:BU48"/>
    <mergeCell ref="BS49:BU49"/>
    <mergeCell ref="BS50:BU50"/>
    <mergeCell ref="BS51:BU51"/>
    <mergeCell ref="BS52:BU52"/>
    <mergeCell ref="BS53:BU53"/>
    <mergeCell ref="BS54:BU54"/>
    <mergeCell ref="BS55:BU55"/>
    <mergeCell ref="BS72:BU72"/>
    <mergeCell ref="BS73:BU73"/>
    <mergeCell ref="BS74:BU74"/>
    <mergeCell ref="BS75:BU75"/>
    <mergeCell ref="A98:C98"/>
    <mergeCell ref="A56:C56"/>
    <mergeCell ref="O56:Q56"/>
    <mergeCell ref="O57:Q57"/>
    <mergeCell ref="A88:C88"/>
    <mergeCell ref="A97:C97"/>
    <mergeCell ref="O59:Q59"/>
    <mergeCell ref="O60:Q60"/>
    <mergeCell ref="O61:Q61"/>
    <mergeCell ref="A89:C89"/>
    <mergeCell ref="A90:C90"/>
    <mergeCell ref="O82:Q82"/>
    <mergeCell ref="O79:Q79"/>
    <mergeCell ref="O78:Q78"/>
    <mergeCell ref="O77:Q77"/>
    <mergeCell ref="O80:Q80"/>
    <mergeCell ref="O85:Q85"/>
    <mergeCell ref="O86:Q86"/>
    <mergeCell ref="A64:C64"/>
    <mergeCell ref="O84:Q84"/>
    <mergeCell ref="A94:C94"/>
    <mergeCell ref="O94:Q94"/>
    <mergeCell ref="O88:Q88"/>
    <mergeCell ref="O75:Q75"/>
    <mergeCell ref="A46:C46"/>
    <mergeCell ref="A47:C47"/>
    <mergeCell ref="O49:Q49"/>
    <mergeCell ref="O50:Q50"/>
    <mergeCell ref="O51:Q51"/>
    <mergeCell ref="O54:Q54"/>
    <mergeCell ref="O81:Q81"/>
    <mergeCell ref="AC82:AE82"/>
    <mergeCell ref="AC80:AE80"/>
    <mergeCell ref="AC60:AE60"/>
    <mergeCell ref="O65:Q65"/>
    <mergeCell ref="AC81:AE81"/>
    <mergeCell ref="O46:Q48"/>
    <mergeCell ref="AC77:AE77"/>
    <mergeCell ref="AC58:AE58"/>
    <mergeCell ref="AC79:AE79"/>
    <mergeCell ref="AC59:AE59"/>
    <mergeCell ref="AC78:AE78"/>
    <mergeCell ref="AC61:AE61"/>
    <mergeCell ref="F70:N70"/>
    <mergeCell ref="F71:N71"/>
    <mergeCell ref="F72:N72"/>
    <mergeCell ref="F73:N73"/>
    <mergeCell ref="F74:N74"/>
    <mergeCell ref="A2:O2"/>
    <mergeCell ref="B26:C26"/>
    <mergeCell ref="E87:Q87"/>
    <mergeCell ref="A96:C96"/>
    <mergeCell ref="A86:C86"/>
    <mergeCell ref="O76:Q76"/>
    <mergeCell ref="A87:C87"/>
    <mergeCell ref="A91:C91"/>
    <mergeCell ref="A93:C93"/>
    <mergeCell ref="A92:C92"/>
    <mergeCell ref="O89:Q89"/>
    <mergeCell ref="O90:Q90"/>
    <mergeCell ref="O53:Q53"/>
    <mergeCell ref="E45:Q45"/>
    <mergeCell ref="D9:D98"/>
    <mergeCell ref="O95:Q95"/>
    <mergeCell ref="O96:Q96"/>
    <mergeCell ref="A44:C44"/>
    <mergeCell ref="E44:H44"/>
    <mergeCell ref="E11:E12"/>
    <mergeCell ref="O11:O12"/>
    <mergeCell ref="P11:P12"/>
    <mergeCell ref="Q11:Q12"/>
    <mergeCell ref="A45:C45"/>
    <mergeCell ref="AG9:AS9"/>
    <mergeCell ref="AH10:AJ10"/>
    <mergeCell ref="AR10:AS10"/>
    <mergeCell ref="AG11:AG12"/>
    <mergeCell ref="AH11:AJ11"/>
    <mergeCell ref="AQ11:AQ12"/>
    <mergeCell ref="AR11:AR12"/>
    <mergeCell ref="AS11:AS12"/>
    <mergeCell ref="AP11:AP12"/>
    <mergeCell ref="AN10:AN12"/>
    <mergeCell ref="AO10:AO12"/>
    <mergeCell ref="BS85:BU85"/>
    <mergeCell ref="BS67:BU67"/>
    <mergeCell ref="BS68:BU68"/>
    <mergeCell ref="BS69:BU69"/>
    <mergeCell ref="BS70:BU70"/>
    <mergeCell ref="BS71:BU71"/>
    <mergeCell ref="BS61:BU61"/>
    <mergeCell ref="BS56:BU56"/>
    <mergeCell ref="BI44:BL44"/>
    <mergeCell ref="BS76:BU76"/>
    <mergeCell ref="BI45:BU45"/>
    <mergeCell ref="BY10:BY12"/>
    <mergeCell ref="BW9:BY9"/>
    <mergeCell ref="AU9:BG9"/>
    <mergeCell ref="AV10:AX10"/>
    <mergeCell ref="BF10:BG10"/>
    <mergeCell ref="AU11:AU12"/>
    <mergeCell ref="AV11:AX11"/>
    <mergeCell ref="BE11:BE12"/>
    <mergeCell ref="BF11:BF12"/>
    <mergeCell ref="BG11:BG12"/>
    <mergeCell ref="BD11:BD12"/>
    <mergeCell ref="BA10:BA12"/>
    <mergeCell ref="BB10:BB12"/>
    <mergeCell ref="BC10:BC12"/>
    <mergeCell ref="BN10:BN12"/>
    <mergeCell ref="BO10:BO12"/>
    <mergeCell ref="BP10:BP12"/>
    <mergeCell ref="BQ10:BQ12"/>
    <mergeCell ref="AZ10:AZ12"/>
    <mergeCell ref="BR10:BS10"/>
    <mergeCell ref="BI9:BU9"/>
    <mergeCell ref="BJ10:BL10"/>
    <mergeCell ref="AY10:AY12"/>
    <mergeCell ref="BM10:BM12"/>
    <mergeCell ref="BE96:BG96"/>
    <mergeCell ref="BE97:BG97"/>
    <mergeCell ref="BE98:BG98"/>
    <mergeCell ref="BE46:BG48"/>
    <mergeCell ref="BE49:BG49"/>
    <mergeCell ref="BE50:BG50"/>
    <mergeCell ref="BE51:BG51"/>
    <mergeCell ref="BE52:BG52"/>
    <mergeCell ref="BE53:BG53"/>
    <mergeCell ref="BE54:BG54"/>
    <mergeCell ref="BE55:BG55"/>
    <mergeCell ref="BE56:BG56"/>
    <mergeCell ref="BE57:BG57"/>
    <mergeCell ref="BE58:BG58"/>
    <mergeCell ref="BE59:BG59"/>
    <mergeCell ref="BE60:BG60"/>
    <mergeCell ref="BE61:BG61"/>
    <mergeCell ref="BE76:BG76"/>
    <mergeCell ref="BE72:BG72"/>
    <mergeCell ref="BE73:BG73"/>
    <mergeCell ref="BE74:BG74"/>
    <mergeCell ref="BE75:BG75"/>
    <mergeCell ref="BE85:BG85"/>
    <mergeCell ref="BE67:BG67"/>
    <mergeCell ref="G39:H43"/>
    <mergeCell ref="U39:V43"/>
    <mergeCell ref="AI39:AJ43"/>
    <mergeCell ref="AW39:AX43"/>
    <mergeCell ref="BK39:BL43"/>
    <mergeCell ref="AT9:AT98"/>
    <mergeCell ref="BH9:BH98"/>
    <mergeCell ref="BV9:BV98"/>
    <mergeCell ref="BS88:BU88"/>
    <mergeCell ref="BS95:BU95"/>
    <mergeCell ref="AC88:AE88"/>
    <mergeCell ref="AC95:AE95"/>
    <mergeCell ref="AC96:AE96"/>
    <mergeCell ref="AC97:AE97"/>
    <mergeCell ref="AC98:AE98"/>
    <mergeCell ref="AQ88:AS88"/>
    <mergeCell ref="AQ95:AS95"/>
    <mergeCell ref="AQ96:AS96"/>
    <mergeCell ref="AQ97:AS97"/>
    <mergeCell ref="AQ98:AS98"/>
    <mergeCell ref="BE86:BG86"/>
    <mergeCell ref="BE88:BG88"/>
    <mergeCell ref="AG45:AS45"/>
    <mergeCell ref="AU45:BG45"/>
    <mergeCell ref="BX85:BY85"/>
    <mergeCell ref="BX86:BY86"/>
    <mergeCell ref="BW88:BW98"/>
    <mergeCell ref="BX88:BY88"/>
    <mergeCell ref="BX95:BY95"/>
    <mergeCell ref="BX96:BY96"/>
    <mergeCell ref="BX97:BY97"/>
    <mergeCell ref="BX98:BY98"/>
    <mergeCell ref="BW46:BW86"/>
    <mergeCell ref="BX46:BY48"/>
    <mergeCell ref="BX49:BY49"/>
    <mergeCell ref="BX50:BY50"/>
    <mergeCell ref="BX51:BY51"/>
    <mergeCell ref="BX52:BY52"/>
    <mergeCell ref="BX53:BY53"/>
    <mergeCell ref="BX71:BY71"/>
    <mergeCell ref="BX54:BY54"/>
    <mergeCell ref="BX67:BY67"/>
    <mergeCell ref="BX68:BY68"/>
    <mergeCell ref="BX69:BY69"/>
    <mergeCell ref="BX70:BY70"/>
    <mergeCell ref="BX76:BY76"/>
    <mergeCell ref="BW45:BY45"/>
    <mergeCell ref="AQ56:AS56"/>
    <mergeCell ref="AQ57:AS57"/>
    <mergeCell ref="AQ58:AS58"/>
    <mergeCell ref="AQ64:AS64"/>
    <mergeCell ref="AQ65:AS65"/>
    <mergeCell ref="AQ61:AS61"/>
    <mergeCell ref="AQ62:AS62"/>
    <mergeCell ref="AQ72:AS72"/>
    <mergeCell ref="BX72:BY72"/>
    <mergeCell ref="BX55:BY55"/>
    <mergeCell ref="BX56:BY56"/>
    <mergeCell ref="BX57:BY57"/>
    <mergeCell ref="BX58:BY58"/>
    <mergeCell ref="BX59:BY59"/>
    <mergeCell ref="BX60:BY60"/>
    <mergeCell ref="BX61:BY61"/>
    <mergeCell ref="BX62:BY62"/>
    <mergeCell ref="BX64:BY64"/>
    <mergeCell ref="BX63:BY63"/>
    <mergeCell ref="S37:AE37"/>
    <mergeCell ref="AG37:AS37"/>
    <mergeCell ref="AU37:BG37"/>
    <mergeCell ref="BI37:BU37"/>
    <mergeCell ref="BE95:BG95"/>
    <mergeCell ref="AU46:AX86"/>
    <mergeCell ref="A25:C25"/>
    <mergeCell ref="F11:H11"/>
    <mergeCell ref="S9:AE9"/>
    <mergeCell ref="T10:V10"/>
    <mergeCell ref="AD10:AE10"/>
    <mergeCell ref="S11:S12"/>
    <mergeCell ref="E9:Q9"/>
    <mergeCell ref="BT10:BU10"/>
    <mergeCell ref="BI11:BI12"/>
    <mergeCell ref="BJ11:BL11"/>
    <mergeCell ref="BS11:BS12"/>
    <mergeCell ref="BT11:BT12"/>
    <mergeCell ref="BU11:BU12"/>
    <mergeCell ref="BR11:BR12"/>
    <mergeCell ref="AQ86:AS86"/>
    <mergeCell ref="AQ79:AS79"/>
    <mergeCell ref="AQ73:AS73"/>
    <mergeCell ref="AQ74:AS74"/>
    <mergeCell ref="A95:C95"/>
    <mergeCell ref="S87:AE87"/>
    <mergeCell ref="AG87:AS87"/>
    <mergeCell ref="AU87:BG87"/>
    <mergeCell ref="BI87:BU87"/>
    <mergeCell ref="S45:AE45"/>
    <mergeCell ref="O91:Q91"/>
    <mergeCell ref="O92:Q92"/>
    <mergeCell ref="O93:Q93"/>
    <mergeCell ref="AQ75:AS75"/>
    <mergeCell ref="AQ85:AS85"/>
    <mergeCell ref="AQ67:AS67"/>
    <mergeCell ref="AQ68:AS68"/>
    <mergeCell ref="AQ69:AS69"/>
    <mergeCell ref="AQ59:AS59"/>
    <mergeCell ref="AQ60:AS60"/>
    <mergeCell ref="AQ80:AS80"/>
    <mergeCell ref="A52:C52"/>
    <mergeCell ref="O55:Q55"/>
    <mergeCell ref="O58:Q58"/>
    <mergeCell ref="O52:Q52"/>
    <mergeCell ref="AC84:AE84"/>
    <mergeCell ref="AC50:AE50"/>
    <mergeCell ref="AC51:AE51"/>
    <mergeCell ref="A13:C13"/>
    <mergeCell ref="B14:C14"/>
    <mergeCell ref="A37:C37"/>
    <mergeCell ref="J10:J12"/>
    <mergeCell ref="K10:K12"/>
    <mergeCell ref="L10:L12"/>
    <mergeCell ref="M10:M12"/>
    <mergeCell ref="E37:Q37"/>
    <mergeCell ref="F10:H10"/>
    <mergeCell ref="P10:Q10"/>
    <mergeCell ref="G27:H36"/>
    <mergeCell ref="I10:I12"/>
    <mergeCell ref="S44:V44"/>
    <mergeCell ref="P39:P43"/>
    <mergeCell ref="AD39:AD43"/>
    <mergeCell ref="AC62:AE62"/>
    <mergeCell ref="AC68:AE68"/>
    <mergeCell ref="AG46:AJ86"/>
    <mergeCell ref="AC94:AE94"/>
    <mergeCell ref="O71:Q71"/>
    <mergeCell ref="O72:Q72"/>
    <mergeCell ref="O73:Q73"/>
    <mergeCell ref="O74:Q74"/>
    <mergeCell ref="O64:Q64"/>
    <mergeCell ref="AG44:AJ44"/>
    <mergeCell ref="AC52:AE52"/>
    <mergeCell ref="AC53:AE53"/>
    <mergeCell ref="O62:Q62"/>
    <mergeCell ref="O66:Q66"/>
    <mergeCell ref="O67:Q67"/>
    <mergeCell ref="O68:Q68"/>
    <mergeCell ref="S46:V86"/>
    <mergeCell ref="O83:Q83"/>
    <mergeCell ref="AC83:AE83"/>
    <mergeCell ref="O69:Q69"/>
    <mergeCell ref="O70:Q70"/>
    <mergeCell ref="A3:O3"/>
    <mergeCell ref="A6:O6"/>
    <mergeCell ref="O63:Q63"/>
    <mergeCell ref="AC63:AE63"/>
    <mergeCell ref="AQ63:AS63"/>
    <mergeCell ref="CD26:CF26"/>
    <mergeCell ref="BS63:BU63"/>
    <mergeCell ref="CA9:CG12"/>
    <mergeCell ref="A12:B12"/>
    <mergeCell ref="C10:C12"/>
    <mergeCell ref="BE63:BG63"/>
    <mergeCell ref="CA26:CC26"/>
    <mergeCell ref="AR39:AR43"/>
    <mergeCell ref="BF39:BF43"/>
    <mergeCell ref="BT39:BT43"/>
    <mergeCell ref="AD11:AD12"/>
    <mergeCell ref="N11:N12"/>
    <mergeCell ref="X10:X12"/>
    <mergeCell ref="Y10:Y12"/>
    <mergeCell ref="Z10:Z12"/>
    <mergeCell ref="AA10:AA12"/>
    <mergeCell ref="AE11:AE12"/>
    <mergeCell ref="AB11:AB12"/>
    <mergeCell ref="AC11:AC12"/>
    <mergeCell ref="U27:V36"/>
    <mergeCell ref="AI27:AJ36"/>
    <mergeCell ref="AW27:AX36"/>
    <mergeCell ref="BK27:BL36"/>
    <mergeCell ref="A9:B10"/>
    <mergeCell ref="AM10:AM12"/>
    <mergeCell ref="AL10:AL12"/>
    <mergeCell ref="AF9:AF98"/>
    <mergeCell ref="N10:O10"/>
    <mergeCell ref="AB10:AC10"/>
    <mergeCell ref="AP10:AQ10"/>
    <mergeCell ref="BD10:BE10"/>
    <mergeCell ref="T11:V11"/>
    <mergeCell ref="O97:Q97"/>
    <mergeCell ref="O98:Q98"/>
    <mergeCell ref="AC76:AE76"/>
    <mergeCell ref="AC75:AE75"/>
    <mergeCell ref="AC85:AE85"/>
    <mergeCell ref="R9:R98"/>
    <mergeCell ref="AC86:AE86"/>
    <mergeCell ref="AC46:AE48"/>
    <mergeCell ref="AC49:AE49"/>
    <mergeCell ref="AC54:AE54"/>
    <mergeCell ref="AC55:AE55"/>
    <mergeCell ref="AU95:BD95"/>
    <mergeCell ref="AU96:BD98"/>
    <mergeCell ref="BI88:BR88"/>
    <mergeCell ref="BI95:BR95"/>
    <mergeCell ref="BI96:BR98"/>
    <mergeCell ref="AC69:AE69"/>
    <mergeCell ref="BW87:BY87"/>
    <mergeCell ref="BX65:BY65"/>
    <mergeCell ref="E95:N95"/>
    <mergeCell ref="E96:N98"/>
    <mergeCell ref="S95:AB95"/>
    <mergeCell ref="S96:AB98"/>
    <mergeCell ref="AG95:AP95"/>
    <mergeCell ref="E88:N88"/>
    <mergeCell ref="S88:AB88"/>
    <mergeCell ref="AG88:AP88"/>
    <mergeCell ref="AG96:AP98"/>
    <mergeCell ref="BX66:BY66"/>
    <mergeCell ref="BS96:BU96"/>
    <mergeCell ref="BS97:BU97"/>
    <mergeCell ref="BS98:BU98"/>
    <mergeCell ref="BS86:BU86"/>
    <mergeCell ref="BX73:BY73"/>
    <mergeCell ref="BX74:BY74"/>
  </mergeCells>
  <conditionalFormatting sqref="Q100 AE100 AS100 BG100 BU100">
    <cfRule type="cellIs" dxfId="9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9020DC-DCEF-4FA9-8A0B-DB8921882901}">
          <x14:formula1>
            <xm:f>Sheet1!$A$18:$A$21</xm:f>
          </x14:formula1>
          <xm:sqref>B39:B43</xm:sqref>
        </x14:dataValidation>
        <x14:dataValidation type="list" allowBlank="1" showInputMessage="1" showErrorMessage="1" xr:uid="{208E3517-031E-47AD-92D1-B9CE8A71E467}">
          <x14:formula1>
            <xm:f>Sheet1!$A$2:$A$7</xm:f>
          </x14:formula1>
          <xm:sqref>C15:C24 C27:C36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4526D-102D-4920-B9A2-8A3A38A83442}">
  <sheetPr>
    <pageSetUpPr fitToPage="1"/>
  </sheetPr>
  <dimension ref="A1:CG102"/>
  <sheetViews>
    <sheetView topLeftCell="A57" workbookViewId="0">
      <selection activeCell="B11" sqref="B11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Dates'!E5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60"/>
      <c r="P49" s="260"/>
      <c r="Q49" s="257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60"/>
      <c r="AD49" s="260"/>
      <c r="AE49" s="257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416"/>
      <c r="AR49" s="416"/>
      <c r="AS49" s="417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8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9461BE0-1271-45E5-B6D7-97A4215913A0}">
          <x14:formula1>
            <xm:f>Sheet1!$A$2:$A$7</xm:f>
          </x14:formula1>
          <xm:sqref>C15:C24 C27:C36</xm:sqref>
        </x14:dataValidation>
        <x14:dataValidation type="list" allowBlank="1" showInputMessage="1" showErrorMessage="1" xr:uid="{4D547215-57BD-47D2-AEC7-AB52F141985C}">
          <x14:formula1>
            <xm:f>Sheet1!$A$18:$A$21</xm:f>
          </x14:formula1>
          <xm:sqref>B39:B43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22C0-0A24-46AE-8A0B-6EB6179C8CA1}">
  <sheetPr>
    <pageSetUpPr fitToPage="1"/>
  </sheetPr>
  <dimension ref="A1:CG102"/>
  <sheetViews>
    <sheetView tabSelected="1" topLeftCell="A57" workbookViewId="0">
      <selection activeCell="B11" sqref="B11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Dates'!E6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7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2FB5DF-C01B-4659-B381-A4271FAF898D}">
          <x14:formula1>
            <xm:f>Sheet1!$A$18:$A$21</xm:f>
          </x14:formula1>
          <xm:sqref>B39:B43</xm:sqref>
        </x14:dataValidation>
        <x14:dataValidation type="list" allowBlank="1" showInputMessage="1" showErrorMessage="1" xr:uid="{253E436C-707D-4B4C-A97B-B7C4F5569C5F}">
          <x14:formula1>
            <xm:f>Sheet1!$A$2:$A$7</xm:f>
          </x14:formula1>
          <xm:sqref>C15:C24 C27:C36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28DA-2558-421A-9355-8D5716A1559B}">
  <sheetPr>
    <pageSetUpPr fitToPage="1"/>
  </sheetPr>
  <dimension ref="A1:CG102"/>
  <sheetViews>
    <sheetView topLeftCell="A43" workbookViewId="0">
      <selection activeCell="AQ69" sqref="AQ69:AS69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Dates'!E7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hidden="1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6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ABEEC2-302F-4476-BE46-7CBE2CB04614}">
          <x14:formula1>
            <xm:f>Sheet1!$A$2:$A$7</xm:f>
          </x14:formula1>
          <xm:sqref>C15:C24 C27:C36</xm:sqref>
        </x14:dataValidation>
        <x14:dataValidation type="list" allowBlank="1" showInputMessage="1" showErrorMessage="1" xr:uid="{AED84C36-3EA6-4631-B340-FED45B3F5E4C}">
          <x14:formula1>
            <xm:f>Sheet1!$A$18:$A$21</xm:f>
          </x14:formula1>
          <xm:sqref>B39:B43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34B0-5CB2-4C03-8539-19639EFE1706}">
  <sheetPr>
    <pageSetUpPr fitToPage="1"/>
  </sheetPr>
  <dimension ref="A1:CG102"/>
  <sheetViews>
    <sheetView topLeftCell="A44" workbookViewId="0">
      <selection activeCell="C49" sqref="C49:C50"/>
    </sheetView>
  </sheetViews>
  <sheetFormatPr defaultColWidth="8.85546875" defaultRowHeight="15" x14ac:dyDescent="0.25"/>
  <cols>
    <col min="1" max="1" width="5" bestFit="1" customWidth="1"/>
    <col min="2" max="2" width="26.42578125" bestFit="1" customWidth="1"/>
    <col min="3" max="3" width="14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7109375" hidden="1" customWidth="1"/>
    <col min="10" max="11" width="10.7109375" hidden="1" customWidth="1"/>
    <col min="12" max="13" width="5.28515625" hidden="1" customWidth="1"/>
    <col min="14" max="14" width="11.140625" customWidth="1"/>
    <col min="15" max="15" width="13.7109375" customWidth="1"/>
    <col min="16" max="17" width="8.7109375" customWidth="1"/>
    <col min="18" max="18" width="0.42578125" customWidth="1"/>
    <col min="19" max="19" width="10.28515625" customWidth="1"/>
    <col min="20" max="20" width="6.7109375" customWidth="1"/>
    <col min="21" max="21" width="6.42578125" bestFit="1" customWidth="1"/>
    <col min="22" max="22" width="5.28515625" bestFit="1" customWidth="1"/>
    <col min="23" max="23" width="9.7109375" hidden="1" customWidth="1"/>
    <col min="24" max="25" width="10.7109375" hidden="1" customWidth="1"/>
    <col min="26" max="27" width="5.28515625" hidden="1" customWidth="1"/>
    <col min="28" max="28" width="10" customWidth="1"/>
    <col min="29" max="29" width="13.7109375" customWidth="1"/>
    <col min="30" max="30" width="8.7109375" bestFit="1" customWidth="1"/>
    <col min="31" max="31" width="9.85546875" customWidth="1"/>
    <col min="32" max="32" width="0.28515625" customWidth="1"/>
    <col min="33" max="33" width="10.28515625" customWidth="1"/>
    <col min="34" max="35" width="6.42578125" bestFit="1" customWidth="1"/>
    <col min="36" max="36" width="5.28515625" bestFit="1" customWidth="1"/>
    <col min="37" max="37" width="9.7109375" hidden="1" customWidth="1"/>
    <col min="38" max="39" width="10.7109375" hidden="1" customWidth="1"/>
    <col min="40" max="41" width="5.28515625" hidden="1" customWidth="1"/>
    <col min="42" max="42" width="9.7109375" customWidth="1"/>
    <col min="43" max="43" width="13.7109375" customWidth="1"/>
    <col min="44" max="44" width="10.7109375" bestFit="1" customWidth="1"/>
    <col min="45" max="45" width="9.85546875" bestFit="1" customWidth="1"/>
    <col min="46" max="46" width="0.28515625" customWidth="1"/>
    <col min="47" max="47" width="11" customWidth="1"/>
    <col min="48" max="49" width="6.42578125" customWidth="1"/>
    <col min="50" max="50" width="5.28515625" customWidth="1"/>
    <col min="51" max="51" width="9.7109375" hidden="1" customWidth="1"/>
    <col min="52" max="53" width="10.7109375" hidden="1" customWidth="1"/>
    <col min="54" max="55" width="5.28515625" hidden="1" customWidth="1"/>
    <col min="56" max="56" width="9.42578125" customWidth="1"/>
    <col min="57" max="57" width="13.7109375" customWidth="1"/>
    <col min="58" max="58" width="8.7109375" customWidth="1"/>
    <col min="59" max="59" width="9.85546875" customWidth="1"/>
    <col min="60" max="60" width="0.28515625" customWidth="1"/>
    <col min="61" max="61" width="11" customWidth="1"/>
    <col min="62" max="63" width="6.42578125" customWidth="1"/>
    <col min="64" max="64" width="5.28515625" customWidth="1"/>
    <col min="65" max="65" width="9.7109375" hidden="1" customWidth="1"/>
    <col min="66" max="67" width="10.7109375" hidden="1" customWidth="1"/>
    <col min="68" max="69" width="5.28515625" hidden="1" customWidth="1"/>
    <col min="70" max="70" width="9.5703125" customWidth="1"/>
    <col min="71" max="71" width="13.7109375" customWidth="1"/>
    <col min="72" max="72" width="8.7109375" customWidth="1"/>
    <col min="73" max="73" width="9.85546875" customWidth="1"/>
    <col min="74" max="74" width="0.28515625" customWidth="1"/>
    <col min="75" max="77" width="9.85546875" bestFit="1" customWidth="1"/>
    <col min="78" max="78" width="9.85546875" customWidth="1"/>
    <col min="79" max="79" width="16.42578125" bestFit="1" customWidth="1"/>
    <col min="80" max="80" width="11.7109375" bestFit="1" customWidth="1"/>
    <col min="81" max="85" width="11.5703125" bestFit="1" customWidth="1"/>
  </cols>
  <sheetData>
    <row r="1" spans="1:85" s="13" customFormat="1" ht="15.75" customHeight="1" thickBot="1" x14ac:dyDescent="0.25">
      <c r="A1" s="115"/>
      <c r="B1" s="115"/>
      <c r="C1" s="116"/>
      <c r="D1" s="116"/>
      <c r="E1" s="116"/>
      <c r="F1" s="116"/>
      <c r="G1" s="116"/>
      <c r="P1" s="39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85" s="13" customFormat="1" ht="20.25" customHeight="1" thickTop="1" x14ac:dyDescent="0.2">
      <c r="A2" s="347" t="s">
        <v>90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413"/>
      <c r="P2" s="39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85" s="13" customFormat="1" ht="20.25" customHeight="1" x14ac:dyDescent="0.2">
      <c r="A3" s="350" t="s">
        <v>140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390"/>
      <c r="P3" s="39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85" s="13" customFormat="1" ht="20.25" customHeight="1" x14ac:dyDescent="0.2">
      <c r="A4" s="118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61"/>
      <c r="P4" s="3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85" s="13" customFormat="1" ht="20.25" customHeight="1" x14ac:dyDescent="0.2">
      <c r="A5" s="119" t="s">
        <v>142</v>
      </c>
      <c r="B5" s="120"/>
      <c r="C5" s="120"/>
      <c r="D5" s="120"/>
      <c r="E5" s="120"/>
      <c r="F5" s="121"/>
      <c r="G5" s="120"/>
      <c r="H5" s="120"/>
      <c r="I5" s="120"/>
      <c r="J5" s="120"/>
      <c r="K5" s="120"/>
      <c r="L5" s="122"/>
      <c r="M5" s="122"/>
      <c r="N5" s="122"/>
      <c r="O5" s="162"/>
      <c r="P5" s="39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85" s="13" customFormat="1" ht="20.25" customHeight="1" x14ac:dyDescent="0.2">
      <c r="A6" s="352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16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85" s="13" customFormat="1" ht="20.25" customHeight="1" thickBo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60"/>
      <c r="P7" s="39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85" ht="15.75" thickTop="1" x14ac:dyDescent="0.25">
      <c r="O8" s="130"/>
      <c r="P8" s="132"/>
      <c r="AC8" s="130"/>
      <c r="AD8" s="132"/>
      <c r="AQ8" s="130"/>
      <c r="AR8" s="132"/>
      <c r="BE8" s="130"/>
      <c r="BF8" s="132"/>
      <c r="BS8" s="130"/>
      <c r="BT8" s="132"/>
    </row>
    <row r="9" spans="1:85" ht="14.45" customHeight="1" x14ac:dyDescent="0.25">
      <c r="A9" s="355" t="s">
        <v>15</v>
      </c>
      <c r="B9" s="383"/>
      <c r="C9" s="168"/>
      <c r="D9" s="361"/>
      <c r="E9" s="329" t="s">
        <v>16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27"/>
      <c r="R9" s="337"/>
      <c r="S9" s="327" t="s">
        <v>17</v>
      </c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270"/>
      <c r="AG9" s="327" t="s">
        <v>18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248"/>
      <c r="AU9" s="327" t="s">
        <v>19</v>
      </c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9"/>
      <c r="BH9" s="270"/>
      <c r="BI9" s="327" t="s">
        <v>20</v>
      </c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9"/>
      <c r="BV9" s="248"/>
      <c r="BW9" s="271" t="s">
        <v>21</v>
      </c>
      <c r="BX9" s="271"/>
      <c r="BY9" s="271"/>
      <c r="BZ9" s="95"/>
      <c r="CA9" s="393" t="s">
        <v>135</v>
      </c>
      <c r="CB9" s="394"/>
      <c r="CC9" s="394"/>
      <c r="CD9" s="394"/>
      <c r="CE9" s="394"/>
      <c r="CF9" s="394"/>
      <c r="CG9" s="395"/>
    </row>
    <row r="10" spans="1:85" ht="30" customHeight="1" x14ac:dyDescent="0.25">
      <c r="A10" s="359"/>
      <c r="B10" s="384"/>
      <c r="C10" s="330" t="s">
        <v>22</v>
      </c>
      <c r="D10" s="362"/>
      <c r="E10" s="24" t="s">
        <v>12</v>
      </c>
      <c r="F10" s="333">
        <f>'1.Salaries Rates Dates'!B30</f>
        <v>45474</v>
      </c>
      <c r="G10" s="334"/>
      <c r="H10" s="335"/>
      <c r="I10" s="385" t="s">
        <v>165</v>
      </c>
      <c r="J10" s="385" t="s">
        <v>166</v>
      </c>
      <c r="K10" s="385" t="s">
        <v>167</v>
      </c>
      <c r="L10" s="321" t="s">
        <v>94</v>
      </c>
      <c r="M10" s="321" t="s">
        <v>95</v>
      </c>
      <c r="N10" s="340" t="s">
        <v>13</v>
      </c>
      <c r="O10" s="315"/>
      <c r="P10" s="324">
        <f>'1.Salaries Rates Dates'!C30</f>
        <v>45838</v>
      </c>
      <c r="Q10" s="325"/>
      <c r="R10" s="337"/>
      <c r="S10" s="24" t="s">
        <v>12</v>
      </c>
      <c r="T10" s="324">
        <f>'1.Salaries Rates Dates'!B31</f>
        <v>45474</v>
      </c>
      <c r="U10" s="341"/>
      <c r="V10" s="341"/>
      <c r="W10" s="385" t="s">
        <v>165</v>
      </c>
      <c r="X10" s="385" t="s">
        <v>166</v>
      </c>
      <c r="Y10" s="385" t="s">
        <v>167</v>
      </c>
      <c r="Z10" s="399" t="s">
        <v>94</v>
      </c>
      <c r="AA10" s="399" t="s">
        <v>95</v>
      </c>
      <c r="AB10" s="340" t="s">
        <v>13</v>
      </c>
      <c r="AC10" s="315"/>
      <c r="AD10" s="324">
        <f>'1.Salaries Rates Dates'!C31</f>
        <v>45838</v>
      </c>
      <c r="AE10" s="325"/>
      <c r="AF10" s="270"/>
      <c r="AG10" s="24" t="s">
        <v>12</v>
      </c>
      <c r="AH10" s="324">
        <f>'1.Salaries Rates Dates'!B32</f>
        <v>45474</v>
      </c>
      <c r="AI10" s="341"/>
      <c r="AJ10" s="341"/>
      <c r="AK10" s="385" t="s">
        <v>165</v>
      </c>
      <c r="AL10" s="385" t="s">
        <v>166</v>
      </c>
      <c r="AM10" s="385" t="s">
        <v>167</v>
      </c>
      <c r="AN10" s="399" t="s">
        <v>94</v>
      </c>
      <c r="AO10" s="399" t="s">
        <v>95</v>
      </c>
      <c r="AP10" s="183" t="s">
        <v>13</v>
      </c>
      <c r="AQ10" s="185"/>
      <c r="AR10" s="324">
        <f>'1.Salaries Rates Dates'!C32</f>
        <v>45838</v>
      </c>
      <c r="AS10" s="325"/>
      <c r="AT10" s="270"/>
      <c r="AU10" s="24" t="s">
        <v>12</v>
      </c>
      <c r="AV10" s="322">
        <f>'1.Salaries Rates Dates'!B33</f>
        <v>45474</v>
      </c>
      <c r="AW10" s="326"/>
      <c r="AX10" s="326"/>
      <c r="AY10" s="385" t="s">
        <v>165</v>
      </c>
      <c r="AZ10" s="385" t="s">
        <v>166</v>
      </c>
      <c r="BA10" s="385" t="s">
        <v>167</v>
      </c>
      <c r="BB10" s="399" t="s">
        <v>94</v>
      </c>
      <c r="BC10" s="399" t="s">
        <v>95</v>
      </c>
      <c r="BD10" s="183" t="s">
        <v>13</v>
      </c>
      <c r="BE10" s="185"/>
      <c r="BF10" s="322">
        <f>'1.Salaries Rates Dates'!C33</f>
        <v>45838</v>
      </c>
      <c r="BG10" s="323"/>
      <c r="BH10" s="270"/>
      <c r="BI10" s="24" t="s">
        <v>12</v>
      </c>
      <c r="BJ10" s="322">
        <f>'1.Salaries Rates Dates'!B34</f>
        <v>45474</v>
      </c>
      <c r="BK10" s="326"/>
      <c r="BL10" s="326"/>
      <c r="BM10" s="385" t="s">
        <v>165</v>
      </c>
      <c r="BN10" s="385" t="s">
        <v>166</v>
      </c>
      <c r="BO10" s="385" t="s">
        <v>167</v>
      </c>
      <c r="BP10" s="399" t="s">
        <v>94</v>
      </c>
      <c r="BQ10" s="399" t="s">
        <v>95</v>
      </c>
      <c r="BR10" s="183" t="s">
        <v>13</v>
      </c>
      <c r="BS10" s="185"/>
      <c r="BT10" s="322">
        <f>'1.Salaries Rates Dates'!C34</f>
        <v>45838</v>
      </c>
      <c r="BU10" s="323"/>
      <c r="BV10" s="270"/>
      <c r="BW10" s="318" t="s">
        <v>23</v>
      </c>
      <c r="BX10" s="318" t="s">
        <v>24</v>
      </c>
      <c r="BY10" s="318" t="s">
        <v>25</v>
      </c>
      <c r="BZ10" s="96"/>
      <c r="CA10" s="396"/>
      <c r="CB10" s="397"/>
      <c r="CC10" s="397"/>
      <c r="CD10" s="397"/>
      <c r="CE10" s="397"/>
      <c r="CF10" s="397"/>
      <c r="CG10" s="398"/>
    </row>
    <row r="11" spans="1:85" ht="13.35" customHeight="1" x14ac:dyDescent="0.25">
      <c r="A11" s="166" t="s">
        <v>164</v>
      </c>
      <c r="B11" s="167">
        <f>'1.Salaries Rates Dates'!E8</f>
        <v>0</v>
      </c>
      <c r="C11" s="331"/>
      <c r="D11" s="362"/>
      <c r="E11" s="315" t="s">
        <v>10</v>
      </c>
      <c r="F11" s="316"/>
      <c r="G11" s="316"/>
      <c r="H11" s="316"/>
      <c r="I11" s="385"/>
      <c r="J11" s="385"/>
      <c r="K11" s="385"/>
      <c r="L11" s="321"/>
      <c r="M11" s="321"/>
      <c r="N11" s="318" t="s">
        <v>93</v>
      </c>
      <c r="O11" s="317" t="s">
        <v>23</v>
      </c>
      <c r="P11" s="317" t="s">
        <v>26</v>
      </c>
      <c r="Q11" s="320" t="s">
        <v>25</v>
      </c>
      <c r="R11" s="337"/>
      <c r="S11" s="315" t="s">
        <v>10</v>
      </c>
      <c r="T11" s="316" t="s">
        <v>86</v>
      </c>
      <c r="U11" s="316"/>
      <c r="V11" s="316"/>
      <c r="W11" s="385"/>
      <c r="X11" s="385"/>
      <c r="Y11" s="385"/>
      <c r="Z11" s="400"/>
      <c r="AA11" s="400"/>
      <c r="AB11" s="318" t="s">
        <v>93</v>
      </c>
      <c r="AC11" s="317" t="s">
        <v>23</v>
      </c>
      <c r="AD11" s="317" t="s">
        <v>26</v>
      </c>
      <c r="AE11" s="320" t="s">
        <v>3</v>
      </c>
      <c r="AF11" s="270"/>
      <c r="AG11" s="315" t="s">
        <v>10</v>
      </c>
      <c r="AH11" s="316" t="s">
        <v>86</v>
      </c>
      <c r="AI11" s="316"/>
      <c r="AJ11" s="316"/>
      <c r="AK11" s="385"/>
      <c r="AL11" s="385"/>
      <c r="AM11" s="385"/>
      <c r="AN11" s="400"/>
      <c r="AO11" s="400"/>
      <c r="AP11" s="318" t="s">
        <v>93</v>
      </c>
      <c r="AQ11" s="317" t="s">
        <v>23</v>
      </c>
      <c r="AR11" s="317" t="s">
        <v>26</v>
      </c>
      <c r="AS11" s="320" t="s">
        <v>25</v>
      </c>
      <c r="AT11" s="270"/>
      <c r="AU11" s="315" t="s">
        <v>10</v>
      </c>
      <c r="AV11" s="316" t="s">
        <v>86</v>
      </c>
      <c r="AW11" s="316"/>
      <c r="AX11" s="316"/>
      <c r="AY11" s="385"/>
      <c r="AZ11" s="385"/>
      <c r="BA11" s="385"/>
      <c r="BB11" s="400"/>
      <c r="BC11" s="400"/>
      <c r="BD11" s="318" t="s">
        <v>93</v>
      </c>
      <c r="BE11" s="317" t="s">
        <v>23</v>
      </c>
      <c r="BF11" s="317" t="s">
        <v>26</v>
      </c>
      <c r="BG11" s="320" t="s">
        <v>25</v>
      </c>
      <c r="BH11" s="270"/>
      <c r="BI11" s="315" t="s">
        <v>10</v>
      </c>
      <c r="BJ11" s="316" t="s">
        <v>86</v>
      </c>
      <c r="BK11" s="316"/>
      <c r="BL11" s="316"/>
      <c r="BM11" s="385"/>
      <c r="BN11" s="385"/>
      <c r="BO11" s="385"/>
      <c r="BP11" s="400"/>
      <c r="BQ11" s="400"/>
      <c r="BR11" s="318" t="s">
        <v>93</v>
      </c>
      <c r="BS11" s="317" t="s">
        <v>23</v>
      </c>
      <c r="BT11" s="317" t="s">
        <v>26</v>
      </c>
      <c r="BU11" s="320" t="s">
        <v>25</v>
      </c>
      <c r="BV11" s="270"/>
      <c r="BW11" s="412"/>
      <c r="BX11" s="412"/>
      <c r="BY11" s="412"/>
      <c r="BZ11" s="96"/>
      <c r="CA11" s="396"/>
      <c r="CB11" s="397"/>
      <c r="CC11" s="397"/>
      <c r="CD11" s="397"/>
      <c r="CE11" s="397"/>
      <c r="CF11" s="397"/>
      <c r="CG11" s="398"/>
    </row>
    <row r="12" spans="1:85" x14ac:dyDescent="0.25">
      <c r="A12" s="285" t="s">
        <v>27</v>
      </c>
      <c r="B12" s="308"/>
      <c r="C12" s="332"/>
      <c r="D12" s="362"/>
      <c r="E12" s="315"/>
      <c r="F12" s="12" t="s">
        <v>28</v>
      </c>
      <c r="G12" s="18" t="s">
        <v>29</v>
      </c>
      <c r="H12" s="18" t="s">
        <v>30</v>
      </c>
      <c r="I12" s="385"/>
      <c r="J12" s="385"/>
      <c r="K12" s="385"/>
      <c r="L12" s="321"/>
      <c r="M12" s="321"/>
      <c r="N12" s="319"/>
      <c r="O12" s="317"/>
      <c r="P12" s="317"/>
      <c r="Q12" s="320"/>
      <c r="R12" s="337"/>
      <c r="S12" s="315"/>
      <c r="T12" s="11" t="s">
        <v>28</v>
      </c>
      <c r="U12" s="17" t="s">
        <v>29</v>
      </c>
      <c r="V12" s="18" t="s">
        <v>30</v>
      </c>
      <c r="W12" s="385"/>
      <c r="X12" s="385"/>
      <c r="Y12" s="385"/>
      <c r="Z12" s="401"/>
      <c r="AA12" s="401"/>
      <c r="AB12" s="319"/>
      <c r="AC12" s="317"/>
      <c r="AD12" s="317"/>
      <c r="AE12" s="320"/>
      <c r="AF12" s="270"/>
      <c r="AG12" s="315"/>
      <c r="AH12" s="11" t="s">
        <v>28</v>
      </c>
      <c r="AI12" s="17" t="s">
        <v>29</v>
      </c>
      <c r="AJ12" s="18" t="s">
        <v>30</v>
      </c>
      <c r="AK12" s="385"/>
      <c r="AL12" s="385"/>
      <c r="AM12" s="385"/>
      <c r="AN12" s="401"/>
      <c r="AO12" s="401"/>
      <c r="AP12" s="319"/>
      <c r="AQ12" s="317"/>
      <c r="AR12" s="317"/>
      <c r="AS12" s="320"/>
      <c r="AT12" s="270"/>
      <c r="AU12" s="315"/>
      <c r="AV12" s="11" t="s">
        <v>28</v>
      </c>
      <c r="AW12" s="17" t="s">
        <v>29</v>
      </c>
      <c r="AX12" s="18" t="s">
        <v>30</v>
      </c>
      <c r="AY12" s="385"/>
      <c r="AZ12" s="385"/>
      <c r="BA12" s="385"/>
      <c r="BB12" s="401"/>
      <c r="BC12" s="401"/>
      <c r="BD12" s="319"/>
      <c r="BE12" s="317"/>
      <c r="BF12" s="317"/>
      <c r="BG12" s="320"/>
      <c r="BH12" s="270"/>
      <c r="BI12" s="315"/>
      <c r="BJ12" s="11" t="s">
        <v>28</v>
      </c>
      <c r="BK12" s="17" t="s">
        <v>29</v>
      </c>
      <c r="BL12" s="12" t="s">
        <v>30</v>
      </c>
      <c r="BM12" s="385"/>
      <c r="BN12" s="385"/>
      <c r="BO12" s="385"/>
      <c r="BP12" s="401"/>
      <c r="BQ12" s="401"/>
      <c r="BR12" s="319"/>
      <c r="BS12" s="317"/>
      <c r="BT12" s="317"/>
      <c r="BU12" s="320"/>
      <c r="BV12" s="270"/>
      <c r="BW12" s="319"/>
      <c r="BX12" s="319"/>
      <c r="BY12" s="319"/>
      <c r="BZ12" s="96"/>
      <c r="CA12" s="396"/>
      <c r="CB12" s="397"/>
      <c r="CC12" s="397"/>
      <c r="CD12" s="397"/>
      <c r="CE12" s="397"/>
      <c r="CF12" s="397"/>
      <c r="CG12" s="398"/>
    </row>
    <row r="13" spans="1:85" x14ac:dyDescent="0.25">
      <c r="A13" s="309" t="s">
        <v>31</v>
      </c>
      <c r="B13" s="310"/>
      <c r="C13" s="311"/>
      <c r="D13" s="36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7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70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70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70"/>
      <c r="BW13" s="312"/>
      <c r="BX13" s="313"/>
      <c r="BY13" s="314"/>
      <c r="BZ13" s="95"/>
      <c r="CA13" s="186"/>
      <c r="CB13" s="187"/>
      <c r="CC13" s="187"/>
      <c r="CD13" s="187"/>
      <c r="CE13" s="187"/>
      <c r="CF13" s="187"/>
      <c r="CG13" s="188"/>
    </row>
    <row r="14" spans="1:85" x14ac:dyDescent="0.25">
      <c r="A14" s="3" t="s">
        <v>4</v>
      </c>
      <c r="B14" s="305" t="s">
        <v>5</v>
      </c>
      <c r="C14" s="307"/>
      <c r="D14" s="3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7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270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270"/>
      <c r="BW14" s="312"/>
      <c r="BX14" s="313"/>
      <c r="BY14" s="314"/>
      <c r="BZ14" s="95"/>
      <c r="CA14" s="2" t="s">
        <v>120</v>
      </c>
      <c r="CB14" s="138" t="s">
        <v>123</v>
      </c>
      <c r="CC14" s="59" t="s">
        <v>124</v>
      </c>
      <c r="CD14" s="59" t="s">
        <v>125</v>
      </c>
      <c r="CE14" s="59" t="s">
        <v>126</v>
      </c>
      <c r="CF14" s="59" t="s">
        <v>127</v>
      </c>
      <c r="CG14" s="136" t="s">
        <v>25</v>
      </c>
    </row>
    <row r="15" spans="1:85" ht="23.25" hidden="1" customHeight="1" x14ac:dyDescent="0.25">
      <c r="A15" s="15">
        <v>1</v>
      </c>
      <c r="B15" s="83">
        <f>'1.Salaries Rates Dates'!C4</f>
        <v>0</v>
      </c>
      <c r="C15" s="30" t="s">
        <v>32</v>
      </c>
      <c r="D15" s="362"/>
      <c r="E15" s="25">
        <f>'1.Salaries Rates Dates'!Z4</f>
        <v>0</v>
      </c>
      <c r="F15" s="51"/>
      <c r="G15" s="51"/>
      <c r="H15" s="51"/>
      <c r="I15" s="157">
        <f>IFERROR((DATEDIF(F$10-DAY(F$10)+1,P$10,"m")-1+(1+EOMONTH(F$10,0)-F$10)/DAY(DATE(YEAR(F$10),MONTH(F$10)+1,))+(P$10-EOMONTH(P$10,-1))/DAY(DATE(YEAR(P$10),MONTH(P$10)+1,))),"")</f>
        <v>12</v>
      </c>
      <c r="J15" s="158" t="str">
        <f>IF(P$10&gt;0,("1/1/"&amp;YEAR(P$10)),"0")</f>
        <v>1/1/2025</v>
      </c>
      <c r="K15" s="158">
        <f>J15-1</f>
        <v>45657</v>
      </c>
      <c r="L15" s="62">
        <f>(IF(K15&lt;F$10,1,(DATEDIF(F$10-DAY(F$10)+1,K15,"m")-1+(1+EOMONTH(F$10,0)-F$10)/DAY(DATE(YEAR(F$10),MONTH(F$10)+1,))+(K15-EOMONTH(K15,-1))/DAY(DATE(YEAR(K15),MONTH(K15)+1,)))/I15))</f>
        <v>0.5</v>
      </c>
      <c r="M15" s="62">
        <f>(IF(L15=1,0,(DATEDIF(J15-DAY(J15)+1,P$10,"m")-1+(1+EOMONTH(J15,0)-J15)/DAY(DATE(YEAR(J15),MONTH(J15)+1,))+(P$10-EOMONTH(P$10,-1))/DAY(DATE(YEAR(P$10),MONTH(P$10)+1,)))/I15))</f>
        <v>0.5</v>
      </c>
      <c r="N15" s="52" t="str">
        <f>IF(F15&gt;0,(I15*F15),(G15*(ROUND(YEARFRAC(F$10,P$10),2)*9)&amp;" / "&amp;H15*(ROUND(YEARFRAC(F$10,P$10),2)*3)))</f>
        <v>0 / 0</v>
      </c>
      <c r="O15" s="55">
        <f>IF(F15&gt;0,((E15*F15*I15*L15)+(E15*F15*I15*M15*(1+'1.Salaries Rates Dates'!$B$43))),
(((E15*G15*I15/12*9*L15)+(E15*G15*I15/12*9*M15*(1+'1.Salaries Rates Dates'!$B$43)))+
((E15*H15*I15/12*3*L15)+((E15*H15*I15/12*3*M15*(1+'1.Salaries Rates Dates'!$B$43))))))</f>
        <v>0</v>
      </c>
      <c r="P15" s="152">
        <f>IF($C15="FT",O15*'1.Salaries Rates Dates'!$B$40,IF($C15="PT",O15*'1.Salaries Rates Dates'!$B$41,IF($C15="Clinical",O15*'1.Salaries Rates Dates'!#REF!,IF($C15="ANSFT",O15*'1.Salaries Rates Dates'!#REF!,IF($C15="ANSPT",O15*'1.Salaries Rates Dates'!#REF!)))))</f>
        <v>0</v>
      </c>
      <c r="Q15" s="28">
        <f>O15+P15</f>
        <v>0</v>
      </c>
      <c r="R15" s="337"/>
      <c r="S15" s="25">
        <f>E15*(1+'1.Salaries Rates Dates'!B43)</f>
        <v>0</v>
      </c>
      <c r="T15" s="51"/>
      <c r="U15" s="51"/>
      <c r="V15" s="51"/>
      <c r="W15" s="157">
        <f>IFERROR((DATEDIF(T$10-DAY(T$10)+1,AD$10,"m")-1+(1+EOMONTH(T$10,0)-T$10)/DAY(DATE(YEAR(T$10),MONTH(T$10)+1,))+(AD$10-EOMONTH(AD$10,-1))/DAY(DATE(YEAR(AD$10),MONTH(AD$10)+1,))),"")</f>
        <v>12</v>
      </c>
      <c r="X15" s="158" t="str">
        <f>IF(AD$10&gt;0,("1/1/"&amp;YEAR(AD$10)),"0")</f>
        <v>1/1/2025</v>
      </c>
      <c r="Y15" s="158">
        <f>X15-1</f>
        <v>45657</v>
      </c>
      <c r="Z15" s="62">
        <f>(IF(Y15&lt;T$10,1,(DATEDIF(T$10-DAY(T$10)+1,Y15,"m")-1+(1+EOMONTH(T$10,0)-T$10)/DAY(DATE(YEAR(T$10),MONTH(T$10)+1,))+(Y15-EOMONTH(Y15,-1))/DAY(DATE(YEAR(Y15),MONTH(Y15)+1,)))/W15))</f>
        <v>0.5</v>
      </c>
      <c r="AA15" s="62">
        <f>(IF(Z15=1,0,(DATEDIF(X15-DAY(X15)+1,AD$10,"m")-1+(1+EOMONTH(X15,0)-X15)/DAY(DATE(YEAR(X15),MONTH(X15)+1,))+(AD$10-EOMONTH(AD$10,-1))/DAY(DATE(YEAR(AD$10),MONTH(AD$10)+1,)))/W15))</f>
        <v>0.5</v>
      </c>
      <c r="AB15" s="52" t="str">
        <f>IF(T15&gt;0,(W15*T15),(U15*(ROUND(YEARFRAC(T$10,AD$10),2)*9)&amp;" / "&amp;V15*(ROUND(YEARFRAC(T$10,AD$10),2)*3)))</f>
        <v>0 / 0</v>
      </c>
      <c r="AC15" s="55">
        <f>IF(T15&gt;0,((S15*T15*W15*Z15)+(S15*T15*W15*AA15*(1+'1.Salaries Rates Dates'!$B$43))),
(((S15*U15*W15/12*9*Z15)+(S15*U15*W15/12*9*AA15*(1+'1.Salaries Rates Dates'!$B$43)))+
((S15*V15*W15/12*3*Z15)+((S15*V15*W15/12*3*AA15*(1+'1.Salaries Rates Dates'!$B$43))))))</f>
        <v>0</v>
      </c>
      <c r="AD15" s="152">
        <f>IF($C15="FT",AC15*'1.Salaries Rates Dates'!$B$40,IF($C15="PT",AC15*'1.Salaries Rates Dates'!$B$41,IF($C15="Clinical",AC15*'1.Salaries Rates Dates'!#REF!,IF($C15="ANSFT",AC15*'1.Salaries Rates Dates'!#REF!,IF($C15="ANSPT",AC15*'1.Salaries Rates Dates'!#REF!)))))</f>
        <v>0</v>
      </c>
      <c r="AE15" s="28">
        <f t="shared" ref="AE15:AE24" si="0">AC15+AD15</f>
        <v>0</v>
      </c>
      <c r="AF15" s="270"/>
      <c r="AG15" s="25">
        <f>S15*(1+'1.Salaries Rates Dates'!B43)</f>
        <v>0</v>
      </c>
      <c r="AH15" s="51"/>
      <c r="AI15" s="51"/>
      <c r="AJ15" s="51"/>
      <c r="AK15" s="157">
        <f>IFERROR((DATEDIF(AH$10-DAY(AH$10)+1,AR$10,"m")-1+(1+EOMONTH(AH$10,0)-AH$10)/DAY(DATE(YEAR(AH$10),MONTH(AH$10)+1,))+(AR$10-EOMONTH(AR$10,-1))/DAY(DATE(YEAR(AR$10),MONTH(AR$10)+1,))),"")</f>
        <v>12</v>
      </c>
      <c r="AL15" s="158" t="str">
        <f>IF(AR$10&gt;0,("1/1/"&amp;YEAR(AR$10)),"0")</f>
        <v>1/1/2025</v>
      </c>
      <c r="AM15" s="63">
        <f>AL15-1</f>
        <v>45657</v>
      </c>
      <c r="AN15" s="62">
        <f>(IF(AM15&lt;AH$10,1,(DATEDIF(AH$10-DAY(AH$10)+1,AM15,"m")-1+(1+EOMONTH(AH$10,0)-AH$10)/DAY(DATE(YEAR(AH$10),MONTH(AH$10)+1,))+(AM15-EOMONTH(AM15,-1))/DAY(DATE(YEAR(AM15),MONTH(AM15)+1,)))/AK15))</f>
        <v>0.5</v>
      </c>
      <c r="AO15" s="62">
        <f>(IF(AN15=1,0,(DATEDIF(AL15-DAY(AL15)+1,AR$10,"m")-1+(1+EOMONTH(AL15,0)-AL15)/DAY(DATE(YEAR(AL15),MONTH(AL15)+1,))+(AR$10-EOMONTH(AR$10,-1))/DAY(DATE(YEAR(AR$10),MONTH(AR$10)+1,)))/AK15))</f>
        <v>0.5</v>
      </c>
      <c r="AP15" s="52" t="str">
        <f>IF(AH15&gt;0,(AK15*AH15),(AI15*(ROUND(YEARFRAC(AH$10,AR$10),2)*9)&amp;" / "&amp;AJ15*(ROUND(YEARFRAC(AH$10,AR$10),2)*3)))</f>
        <v>0 / 0</v>
      </c>
      <c r="AQ15" s="55">
        <f>IF(AH15&gt;0,((AG15*AH15*AK15*AN15)+(AG15*AH15*AK15*AO15*(1+'1.Salaries Rates Dates'!$B$43))),
(((AG15*AI15*AK15/12*9*AN15)+(AG15*AI15*AK15/12*9*AO15*(1+'1.Salaries Rates Dates'!$B$43)))+
((AG15*AJ15*AK15/12*3*AN15)+((AG15*AJ15*AK15/12*3*AO15*(1+'1.Salaries Rates Dates'!$B$43))))))</f>
        <v>0</v>
      </c>
      <c r="AR15" s="152">
        <f>IF($C15="FT",AQ15*'1.Salaries Rates Dates'!$B$40,IF($C15="PT",AQ15*'1.Salaries Rates Dates'!$B$41,IF($C15="Clinical",AQ15*'1.Salaries Rates Dates'!#REF!,IF($C15="ANSFT",AQ15*'1.Salaries Rates Dates'!#REF!,IF($C15="ANSPT",AQ15*'1.Salaries Rates Dates'!#REF!)))))</f>
        <v>0</v>
      </c>
      <c r="AS15" s="28">
        <f t="shared" ref="AS15:AS24" si="1">AQ15+AR15</f>
        <v>0</v>
      </c>
      <c r="AT15" s="270"/>
      <c r="AU15" s="25">
        <f>AG15*(1+'1.Salaries Rates Dates'!B43)</f>
        <v>0</v>
      </c>
      <c r="AV15" s="51"/>
      <c r="AW15" s="51"/>
      <c r="AX15" s="51"/>
      <c r="AY15" s="157">
        <f>IFERROR((DATEDIF(AV$10-DAY(AV$10)+1,BF$10,"m")-1+(1+EOMONTH(AV$10,0)-AV$10)/DAY(DATE(YEAR(AV$10),MONTH(AV$10)+1,))+(BF$10-EOMONTH(BF$10,-1))/DAY(DATE(YEAR(BF$10),MONTH(BF$10)+1,))),"")</f>
        <v>12</v>
      </c>
      <c r="AZ15" s="158" t="str">
        <f>IF(BF$10&gt;0,("1/1/"&amp;YEAR(BF$10)),"0")</f>
        <v>1/1/2025</v>
      </c>
      <c r="BA15" s="63">
        <f>AZ15-1</f>
        <v>45657</v>
      </c>
      <c r="BB15" s="62">
        <f>(IF(BA15&lt;AV$10,1,(DATEDIF(AV$10-DAY(AV$10)+1,BA15,"m")-1+(1+EOMONTH(AV$10,0)-AV$10)/DAY(DATE(YEAR(AV$10),MONTH(AV$10)+1,))+(BA15-EOMONTH(BA15,-1))/DAY(DATE(YEAR(BA15),MONTH(BA15)+1,)))/AY15))</f>
        <v>0.5</v>
      </c>
      <c r="BC15" s="62">
        <f>(IF(BB15=1,0,(DATEDIF(AZ15-DAY(AZ15)+1,BF$10,"m")-1+(1+EOMONTH(AZ15,0)-AZ15)/DAY(DATE(YEAR(AZ15),MONTH(AZ15)+1,))+(BF$10-EOMONTH(BF$10,-1))/DAY(DATE(YEAR(BF$10),MONTH(BF$10)+1,)))/AY15))</f>
        <v>0.5</v>
      </c>
      <c r="BD15" s="52" t="str">
        <f>IF(AV15&gt;0,(AY15*AV15),(AW15*(ROUND(YEARFRAC(AV$10,BF$10),2)*9)&amp;" / "&amp;AX15*(ROUND(YEARFRAC(AV$10,BF$10),2)*3)))</f>
        <v>0 / 0</v>
      </c>
      <c r="BE15" s="55">
        <f>IF(AV15&gt;0,((AU15*AV15*AY15*BB15)+(AU15*AV15*AY15*BC15*(1+'1.Salaries Rates Dates'!$B$43))),
(((AU15*AW15*AY15/12*9*BB15)+(AU15*AW15*AY15/12*9*BC15*(1+'1.Salaries Rates Dates'!$B$43)))+
((AU15*AX15*AY15/12*3*BB15)+((AU15*AX15*AY15/12*3*BC15*(1+'1.Salaries Rates Dates'!$B$43))))))</f>
        <v>0</v>
      </c>
      <c r="BF15" s="152">
        <f>IF($C15="FT",BE15*'1.Salaries Rates Dates'!$B$40,IF($C15="PT",BE15*'1.Salaries Rates Dates'!$B$41,IF($C15="Clinical",BE15*'1.Salaries Rates Dates'!#REF!,IF($C15="ANSFT",BE15*'1.Salaries Rates Dates'!#REF!,IF($C15="ANSPT",BE15*'1.Salaries Rates Dates'!#REF!)))))</f>
        <v>0</v>
      </c>
      <c r="BG15" s="28">
        <f t="shared" ref="BG15:BG24" si="2">BE15+BF15</f>
        <v>0</v>
      </c>
      <c r="BH15" s="270"/>
      <c r="BI15" s="25">
        <f>AU15*(1+'1.Salaries Rates Dates'!B43)</f>
        <v>0</v>
      </c>
      <c r="BJ15" s="51"/>
      <c r="BK15" s="51"/>
      <c r="BL15" s="51"/>
      <c r="BM15" s="157">
        <f>IFERROR((DATEDIF(BJ$10-DAY(BJ$10)+1,BT$10,"m")-1+(1+EOMONTH(BJ$10,0)-BJ$10)/DAY(DATE(YEAR(BJ$10),MONTH(BJ$10)+1,))+(BT$10-EOMONTH(BT$10,-1))/DAY(DATE(YEAR(BT$10),MONTH(BT$10)+1,))),"")</f>
        <v>12</v>
      </c>
      <c r="BN15" s="158" t="str">
        <f>IF(BT$10&gt;0,("1/1/"&amp;YEAR(BT$10)),"0")</f>
        <v>1/1/2025</v>
      </c>
      <c r="BO15" s="63">
        <f>BN15-1</f>
        <v>45657</v>
      </c>
      <c r="BP15" s="62">
        <f>(IF(BO15&lt;BJ$10,1,(DATEDIF(BJ$10-DAY(BJ$10)+1,BO15,"m")-1+(1+EOMONTH(BJ$10,0)-BJ$10)/DAY(DATE(YEAR(BJ$10),MONTH(BJ$10)+1,))+(BO15-EOMONTH(BO15,-1))/DAY(DATE(YEAR(BO15),MONTH(BO15)+1,)))/BM15))</f>
        <v>0.5</v>
      </c>
      <c r="BQ15" s="62">
        <f>(IF(BP15=1,0,(DATEDIF(BN15-DAY(BN15)+1,BT$10,"m")-1+(1+EOMONTH(BN15,0)-BN15)/DAY(DATE(YEAR(BN15),MONTH(BN15)+1,))+(BT$10-EOMONTH(BT$10,-1))/DAY(DATE(YEAR(BT$10),MONTH(BT$10)+1,)))/BM15))</f>
        <v>0.5</v>
      </c>
      <c r="BR15" s="52" t="str">
        <f>IF(BJ15&gt;0,(BM15*BJ15),(BK15*(ROUND(YEARFRAC(BJ$10,BT$10),2)*9)&amp;" / "&amp;BL15*(ROUND(YEARFRAC(BJ$10,BT$10),2)*3)))</f>
        <v>0 / 0</v>
      </c>
      <c r="BS15" s="55">
        <f>IF(BJ15&gt;0,((BI15*BJ15*BM15*BP15)+(BI15*BJ15*BM15*BQ15*(1+'1.Salaries Rates Dates'!$B$43))),
(((BI15*BK15*BM15/12*9*BP15)+(BI15*BK15*BM15/12*9*BQ15*(1+'1.Salaries Rates Dates'!$B$43)))+
((BI15*BL15*BM15/12*3*BP15)+((BI15*BL15*BM15/12*3*BQ15*(1+'1.Salaries Rates Dates'!$B$43))))))</f>
        <v>0</v>
      </c>
      <c r="BT15" s="152">
        <f>IF($C15="FT",BS15*'1.Salaries Rates Dates'!$B$40,IF($C15="PT",BS15*'1.Salaries Rates Dates'!$B$41,IF($C15="Clinical",BS15*'1.Salaries Rates Dates'!#REF!,IF($C15="ANSFT",BS15*'1.Salaries Rates Dates'!#REF!,IF($C15="ANSPT",BS15*'1.Salaries Rates Dates'!#REF!)))))</f>
        <v>0</v>
      </c>
      <c r="BU15" s="28">
        <f t="shared" ref="BU15:BU24" si="3">BS15+BT15</f>
        <v>0</v>
      </c>
      <c r="BV15" s="270"/>
      <c r="BW15" s="14">
        <f t="shared" ref="BW15:BY24" si="4">O15+AC15+AQ15+BE15+BS15</f>
        <v>0</v>
      </c>
      <c r="BX15" s="14">
        <f t="shared" si="4"/>
        <v>0</v>
      </c>
      <c r="BY15" s="14">
        <f t="shared" si="4"/>
        <v>0</v>
      </c>
      <c r="BZ15" s="98"/>
      <c r="CA15" s="59">
        <f>'1.Salaries Rates Dates'!D4</f>
        <v>0</v>
      </c>
      <c r="CB15" s="85">
        <f>IF(F15&gt;0,((E15*(I15*F15))*L15)+((E15*(I15*F15))*M15*(1+'1.Salaries Rates Dates'!$B$43)),
(((E15*G15*I15/12*9*L15)+(E15*G15*I15/12*9*M15*(1+'1.Salaries Rates Dates'!$B$43)))))</f>
        <v>0</v>
      </c>
      <c r="CC15" s="85">
        <f>IF(T15&gt;0,((S15*(W15*T15))*Z15)+((S15*(W15*T15))*AA15*(1+'1.Salaries Rates Dates'!$B$43)),
(((S15*U15*W15/12*9*Z15)+(S15*U15*W15/12*9*AA15*(1+'1.Salaries Rates Dates'!$B$43)))))</f>
        <v>0</v>
      </c>
      <c r="CD15" s="85">
        <f>IF(AH15&gt;0,((AG15*(AK15*AH15))*AN15)+((AG15*(AK15*AH15))*AO15*(1+'1.Salaries Rates Dates'!$B$43)),
(((AG15*AI15*AK15/12*9*AN15)+(AG15*AI15*AK15/12*9*AO15*(1+'1.Salaries Rates Dates'!$B$43)))))</f>
        <v>0</v>
      </c>
      <c r="CE15" s="85">
        <f>IF(AV15&gt;0,((AU15*(AY15*AV15))*BB15)+((AU15*(AY15*AV15))*BC15*(1+'1.Salaries Rates Dates'!$B$43)),
(((AU15*AW15*AY15/12*9*BB15)+(AU15*AW15*AY15/12*9*BC15*(1+'1.Salaries Rates Dates'!$B$43)))))</f>
        <v>0</v>
      </c>
      <c r="CF15" s="86">
        <f>IF(BJ15&gt;0,((BI15*(BM15*BJ15))*BP15)+((BI15*(BM15*BJ15))*BQ15*(1+'1.Salaries Rates Dates'!$B$43)),
(((BI15*BK15*BM15/12*9*BP15)+(BI15*BK15*BM15/12*9*BQ15*(1+'1.Salaries Rates Dates'!$B$43)))))</f>
        <v>0</v>
      </c>
      <c r="CG15" s="86">
        <f>SUM(CB15:CF15)</f>
        <v>0</v>
      </c>
    </row>
    <row r="16" spans="1:85" hidden="1" x14ac:dyDescent="0.25">
      <c r="A16" s="15">
        <v>2</v>
      </c>
      <c r="B16" s="83">
        <f>'1.Salaries Rates Dates'!C5</f>
        <v>0</v>
      </c>
      <c r="C16" s="30" t="s">
        <v>32</v>
      </c>
      <c r="D16" s="362"/>
      <c r="E16" s="25">
        <f>'1.Salaries Rates Dates'!Z5</f>
        <v>0</v>
      </c>
      <c r="F16" s="51"/>
      <c r="G16" s="51"/>
      <c r="H16" s="51"/>
      <c r="I16" s="157">
        <f>IFERROR((DATEDIF(F$10-DAY(F$10)+1,P$10,"m")-1+(1+EOMONTH(F$10,0)-F$10)/DAY(DATE(YEAR(F$10),MONTH(F$10)+1,))+(P$10-EOMONTH(P$10,-1))/DAY(DATE(YEAR(P$10),MONTH(P$10)+1,))),"")</f>
        <v>12</v>
      </c>
      <c r="J16" s="158" t="str">
        <f t="shared" ref="J16:J23" si="5">IF(P$10&gt;0,("1/1/"&amp;YEAR(P$10)),"0")</f>
        <v>1/1/2025</v>
      </c>
      <c r="K16" s="158">
        <f>J16-1</f>
        <v>45657</v>
      </c>
      <c r="L16" s="62">
        <f t="shared" ref="L16:L23" si="6">(IF(K16&lt;F$10,1,(DATEDIF(F$10-DAY(F$10)+1,K16,"m")-1+(1+EOMONTH(F$10,0)-F$10)/DAY(DATE(YEAR(F$10),MONTH(F$10)+1,))+(K16-EOMONTH(K16,-1))/DAY(DATE(YEAR(K16),MONTH(K16)+1,)))/I16))</f>
        <v>0.5</v>
      </c>
      <c r="M16" s="62">
        <f t="shared" ref="M16:M24" si="7">(IF(L16=1,0,(DATEDIF(J16-DAY(J16)+1,P$10,"m")-1+(1+EOMONTH(J16,0)-J16)/DAY(DATE(YEAR(J16),MONTH(J16)+1,))+(P$10-EOMONTH(P$10,-1))/DAY(DATE(YEAR(P$10),MONTH(P$10)+1,)))/I16))</f>
        <v>0.5</v>
      </c>
      <c r="N16" s="52" t="str">
        <f t="shared" ref="N16:N24" si="8">IF(F16&gt;0,(I16*F16),(G16*(ROUND(YEARFRAC(F$10,P$10),2)*9)&amp;" / "&amp;H16*(ROUND(YEARFRAC(F$10,P$10),2)*3)))</f>
        <v>0 / 0</v>
      </c>
      <c r="O16" s="55">
        <f>IF(F16&gt;0,((E16*F16*I16*L16)+(E16*F16*I16*M16*(1+'1.Salaries Rates Dates'!$B$43))),
(((E16*G16*I16/12*9*L16)+(E16*G16*I16/12*9*M16*(1+'1.Salaries Rates Dates'!$B$43)))+
((E16*H16*I16/12*3*L16)+((E16*H16*I16/12*3*M16*(1+'1.Salaries Rates Dates'!$B$43))))))</f>
        <v>0</v>
      </c>
      <c r="P16" s="152">
        <f>IF($C16="FT",O16*'1.Salaries Rates Dates'!$B$40,IF($C16="PT",O16*'1.Salaries Rates Dates'!$B$41,IF($C16="Clinical",O16*'1.Salaries Rates Dates'!#REF!,IF($C16="ANSFT",O16*'1.Salaries Rates Dates'!#REF!,IF($C16="ANSPT",O16*'1.Salaries Rates Dates'!#REF!)))))</f>
        <v>0</v>
      </c>
      <c r="Q16" s="28">
        <f t="shared" ref="Q16:Q23" si="9">O16+P16</f>
        <v>0</v>
      </c>
      <c r="R16" s="337"/>
      <c r="S16" s="25">
        <f>E16*(1+'1.Salaries Rates Dates'!B43)</f>
        <v>0</v>
      </c>
      <c r="T16" s="51"/>
      <c r="U16" s="51"/>
      <c r="V16" s="51"/>
      <c r="W16" s="157">
        <f t="shared" ref="W16:W24" si="10">IFERROR((DATEDIF(T$10-DAY(T$10)+1,AD$10,"m")-1+(1+EOMONTH(T$10,0)-T$10)/DAY(DATE(YEAR(T$10),MONTH(T$10)+1,))+(AD$10-EOMONTH(AD$10,-1))/DAY(DATE(YEAR(AD$10),MONTH(AD$10)+1,))),"")</f>
        <v>12</v>
      </c>
      <c r="X16" s="158" t="str">
        <f t="shared" ref="X16:X24" si="11">IF(AD$10&gt;0,("1/1/"&amp;YEAR(AD$10)),"0")</f>
        <v>1/1/2025</v>
      </c>
      <c r="Y16" s="158">
        <f t="shared" ref="Y16:Y24" si="12">X16-1</f>
        <v>45657</v>
      </c>
      <c r="Z16" s="62">
        <f t="shared" ref="Z16:Z24" si="13">(IF(Y16&lt;T$10,1,(DATEDIF(T$10-DAY(T$10)+1,Y16,"m")-1+(1+EOMONTH(T$10,0)-T$10)/DAY(DATE(YEAR(T$10),MONTH(T$10)+1,))+(Y16-EOMONTH(Y16,-1))/DAY(DATE(YEAR(Y16),MONTH(Y16)+1,)))/W16))</f>
        <v>0.5</v>
      </c>
      <c r="AA16" s="62">
        <f t="shared" ref="AA16:AA24" si="14">(IF(Z16=1,0,(DATEDIF(X16-DAY(X16)+1,AD$10,"m")-1+(1+EOMONTH(X16,0)-X16)/DAY(DATE(YEAR(X16),MONTH(X16)+1,))+(AD$10-EOMONTH(AD$10,-1))/DAY(DATE(YEAR(AD$10),MONTH(AD$10)+1,)))/W16))</f>
        <v>0.5</v>
      </c>
      <c r="AB16" s="52" t="str">
        <f>IF(T16&gt;0,(W16*T16),(U16*(ROUND(YEARFRAC(T$10,AD$10),2)*9)&amp;" / "&amp;V16*(ROUND(YEARFRAC(T$10,AD$10),2)*3)))</f>
        <v>0 / 0</v>
      </c>
      <c r="AC16" s="55">
        <f>IF(T16&gt;0,((S16*T16*W16*Z16)+(S16*T16*W16*AA16*(1+'1.Salaries Rates Dates'!$B$43))),
(((S16*U16*W16/12*9*Z16)+(S16*U16*W16/12*9*AA16*(1+'1.Salaries Rates Dates'!$B$43)))+
((S16*V16*W16/12*3*Z16)+((S16*V16*W16/12*3*AA16*(1+'1.Salaries Rates Dates'!$B$43))))))</f>
        <v>0</v>
      </c>
      <c r="AD16" s="152">
        <f>IF($C16="FT",AC16*'1.Salaries Rates Dates'!$B$40,IF($C16="PT",AC16*'1.Salaries Rates Dates'!$B$41,IF($C16="Clinical",AC16*'1.Salaries Rates Dates'!#REF!,IF($C16="ANSFT",AC16*'1.Salaries Rates Dates'!#REF!,IF($C16="ANSPT",AC16*'1.Salaries Rates Dates'!#REF!)))))</f>
        <v>0</v>
      </c>
      <c r="AE16" s="28">
        <f t="shared" si="0"/>
        <v>0</v>
      </c>
      <c r="AF16" s="270"/>
      <c r="AG16" s="25">
        <f>S16*(1+'1.Salaries Rates Dates'!B43)</f>
        <v>0</v>
      </c>
      <c r="AH16" s="51"/>
      <c r="AI16" s="51"/>
      <c r="AJ16" s="51"/>
      <c r="AK16" s="157">
        <f t="shared" ref="AK16:AK24" si="15">IFERROR((DATEDIF(AH$10-DAY(AH$10)+1,AR$10,"m")-1+(1+EOMONTH(AH$10,0)-AH$10)/DAY(DATE(YEAR(AH$10),MONTH(AH$10)+1,))+(AR$10-EOMONTH(AR$10,-1))/DAY(DATE(YEAR(AR$10),MONTH(AR$10)+1,))),"")</f>
        <v>12</v>
      </c>
      <c r="AL16" s="158" t="str">
        <f t="shared" ref="AL16:AL24" si="16">IF(AR$10&gt;0,("1/1/"&amp;YEAR(AR$10)),"0")</f>
        <v>1/1/2025</v>
      </c>
      <c r="AM16" s="62">
        <f t="shared" ref="AM16:AM24" si="17">AL16-1</f>
        <v>45657</v>
      </c>
      <c r="AN16" s="62">
        <f t="shared" ref="AN16:AN24" si="18">(IF(AM16&lt;AH$10,1,(DATEDIF(AH$10-DAY(AH$10)+1,AM16,"m")-1+(1+EOMONTH(AH$10,0)-AH$10)/DAY(DATE(YEAR(AH$10),MONTH(AH$10)+1,))+(AM16-EOMONTH(AM16,-1))/DAY(DATE(YEAR(AM16),MONTH(AM16)+1,)))/AK16))</f>
        <v>0.5</v>
      </c>
      <c r="AO16" s="62">
        <f t="shared" ref="AO16:AO24" si="19">(IF(AN16=1,0,(DATEDIF(AL16-DAY(AL16)+1,AR$10,"m")-1+(1+EOMONTH(AL16,0)-AL16)/DAY(DATE(YEAR(AL16),MONTH(AL16)+1,))+(AR$10-EOMONTH(AR$10,-1))/DAY(DATE(YEAR(AR$10),MONTH(AR$10)+1,)))/AK16))</f>
        <v>0.5</v>
      </c>
      <c r="AP16" s="52" t="str">
        <f t="shared" ref="AP16:AP24" si="20">IF(AH16&gt;0,(AK16*AH16),(AI16*(ROUND(YEARFRAC(AH$10,AR$10),2)*9)&amp;" / "&amp;AJ16*(ROUND(YEARFRAC(AH$10,AR$10),2)*3)))</f>
        <v>0 / 0</v>
      </c>
      <c r="AQ16" s="55">
        <f>IF(AH16&gt;0,((AG16*AH16*AK16*AN16)+(AG16*AH16*AK16*AO16*(1+'1.Salaries Rates Dates'!$B$43))),
(((AG16*AI16*AK16/12*9*AN16)+(AG16*AI16*AK16/12*9*AO16*(1+'1.Salaries Rates Dates'!$B$43)))+
((AG16*AJ16*AK16/12*3*AN16)+((AG16*AJ16*AK16/12*3*AO16*(1+'1.Salaries Rates Dates'!$B$43))))))</f>
        <v>0</v>
      </c>
      <c r="AR16" s="152">
        <f>IF($C16="FT",AQ16*'1.Salaries Rates Dates'!$B$40,IF($C16="PT",AQ16*'1.Salaries Rates Dates'!$B$41,IF($C16="Clinical",AQ16*'1.Salaries Rates Dates'!#REF!,IF($C16="ANSFT",AQ16*'1.Salaries Rates Dates'!#REF!,IF($C16="ANSPT",AQ16*'1.Salaries Rates Dates'!#REF!)))))</f>
        <v>0</v>
      </c>
      <c r="AS16" s="28">
        <f t="shared" si="1"/>
        <v>0</v>
      </c>
      <c r="AT16" s="270"/>
      <c r="AU16" s="25">
        <f>AG16*(1+'1.Salaries Rates Dates'!B43)</f>
        <v>0</v>
      </c>
      <c r="AV16" s="51"/>
      <c r="AW16" s="51"/>
      <c r="AX16" s="51"/>
      <c r="AY16" s="157">
        <f t="shared" ref="AY16:AY24" si="21">IFERROR((DATEDIF(AV$10-DAY(AV$10)+1,BF$10,"m")-1+(1+EOMONTH(AV$10,0)-AV$10)/DAY(DATE(YEAR(AV$10),MONTH(AV$10)+1,))+(BF$10-EOMONTH(BF$10,-1))/DAY(DATE(YEAR(BF$10),MONTH(BF$10)+1,))),"")</f>
        <v>12</v>
      </c>
      <c r="AZ16" s="158" t="str">
        <f t="shared" ref="AZ16:AZ24" si="22">IF(BF$10&gt;0,("1/1/"&amp;YEAR(BF$10)),"0")</f>
        <v>1/1/2025</v>
      </c>
      <c r="BA16" s="63">
        <f t="shared" ref="BA16:BA24" si="23">AZ16-1</f>
        <v>45657</v>
      </c>
      <c r="BB16" s="62">
        <f t="shared" ref="BB16:BB24" si="24">(IF(BA16&lt;AV$10,1,(DATEDIF(AV$10-DAY(AV$10)+1,BA16,"m")-1+(1+EOMONTH(AV$10,0)-AV$10)/DAY(DATE(YEAR(AV$10),MONTH(AV$10)+1,))+(BA16-EOMONTH(BA16,-1))/DAY(DATE(YEAR(BA16),MONTH(BA16)+1,)))/AY16))</f>
        <v>0.5</v>
      </c>
      <c r="BC16" s="62">
        <f t="shared" ref="BC16:BC24" si="25">(IF(BB16=1,0,(DATEDIF(AZ16-DAY(AZ16)+1,BF$10,"m")-1+(1+EOMONTH(AZ16,0)-AZ16)/DAY(DATE(YEAR(AZ16),MONTH(AZ16)+1,))+(BF$10-EOMONTH(BF$10,-1))/DAY(DATE(YEAR(BF$10),MONTH(BF$10)+1,)))/AY16))</f>
        <v>0.5</v>
      </c>
      <c r="BD16" s="52" t="str">
        <f t="shared" ref="BD16:BD24" si="26">IF(AV16&gt;0,(AY16*AV16),(AW16*(ROUND(YEARFRAC(AV$10,BF$10),2)*9)&amp;" / "&amp;AX16*(ROUND(YEARFRAC(AV$10,BF$10),2)*3)))</f>
        <v>0 / 0</v>
      </c>
      <c r="BE16" s="55">
        <f>IF(AV16&gt;0,((AU16*AV16*AY16*BB16)+(AU16*AV16*AY16*BC16*(1+'1.Salaries Rates Dates'!$B$43))),
(((AU16*AW16*AY16/12*9*BB16)+(AU16*AW16*AY16/12*9*BC16*(1+'1.Salaries Rates Dates'!$B$43)))+
((AU16*AX16*AY16/12*3*BB16)+((AU16*AX16*AY16/12*3*BC16*(1+'1.Salaries Rates Dates'!$B$43))))))</f>
        <v>0</v>
      </c>
      <c r="BF16" s="152">
        <f>IF($C16="FT",BE16*'1.Salaries Rates Dates'!$B$40,IF($C16="PT",BE16*'1.Salaries Rates Dates'!$B$41,IF($C16="Clinical",BE16*'1.Salaries Rates Dates'!#REF!,IF($C16="ANSFT",BE16*'1.Salaries Rates Dates'!#REF!,IF($C16="ANSPT",BE16*'1.Salaries Rates Dates'!#REF!)))))</f>
        <v>0</v>
      </c>
      <c r="BG16" s="28">
        <f t="shared" si="2"/>
        <v>0</v>
      </c>
      <c r="BH16" s="270"/>
      <c r="BI16" s="25">
        <f>AU16*(1+'1.Salaries Rates Dates'!B43)</f>
        <v>0</v>
      </c>
      <c r="BJ16" s="51"/>
      <c r="BK16" s="51"/>
      <c r="BL16" s="51"/>
      <c r="BM16" s="157">
        <f t="shared" ref="BM16:BM24" si="27">IFERROR((DATEDIF(BJ$10-DAY(BJ$10)+1,BT$10,"m")-1+(1+EOMONTH(BJ$10,0)-BJ$10)/DAY(DATE(YEAR(BJ$10),MONTH(BJ$10)+1,))+(BT$10-EOMONTH(BT$10,-1))/DAY(DATE(YEAR(BT$10),MONTH(BT$10)+1,))),"")</f>
        <v>12</v>
      </c>
      <c r="BN16" s="158" t="str">
        <f t="shared" ref="BN16:BN24" si="28">IF(BT$10&gt;0,("1/1/"&amp;YEAR(BT$10)),"0")</f>
        <v>1/1/2025</v>
      </c>
      <c r="BO16" s="63">
        <f t="shared" ref="BO16:BO24" si="29">BN16-1</f>
        <v>45657</v>
      </c>
      <c r="BP16" s="62">
        <f t="shared" ref="BP16:BP24" si="30">(IF(BO16&lt;BJ$10,1,(DATEDIF(BJ$10-DAY(BJ$10)+1,BO16,"m")-1+(1+EOMONTH(BJ$10,0)-BJ$10)/DAY(DATE(YEAR(BJ$10),MONTH(BJ$10)+1,))+(BO16-EOMONTH(BO16,-1))/DAY(DATE(YEAR(BO16),MONTH(BO16)+1,)))/BM16))</f>
        <v>0.5</v>
      </c>
      <c r="BQ16" s="62">
        <f t="shared" ref="BQ16:BQ24" si="31">(IF(BP16=1,0,(DATEDIF(BN16-DAY(BN16)+1,BT$10,"m")-1+(1+EOMONTH(BN16,0)-BN16)/DAY(DATE(YEAR(BN16),MONTH(BN16)+1,))+(BT$10-EOMONTH(BT$10,-1))/DAY(DATE(YEAR(BT$10),MONTH(BT$10)+1,)))/BM16))</f>
        <v>0.5</v>
      </c>
      <c r="BR16" s="52" t="str">
        <f t="shared" ref="BR16:BR24" si="32">IF(BJ16&gt;0,(BM16*BJ16),(BK16*(ROUND(YEARFRAC(BJ$10,BT$10),2)*9)&amp;" / "&amp;BL16*(ROUND(YEARFRAC(BJ$10,BT$10),2)*3)))</f>
        <v>0 / 0</v>
      </c>
      <c r="BS16" s="55">
        <f>IF(BJ16&gt;0,((BI16*BJ16*BM16*BP16)+(BI16*BJ16*BM16*BQ16*(1+'1.Salaries Rates Dates'!$B$43))),
(((BI16*BK16*BM16/12*9*BP16)+(BI16*BK16*BM16/12*9*BQ16*(1+'1.Salaries Rates Dates'!$B$43)))+
((BI16*BL16*BM16/12*3*BP16)+((BI16*BL16*BM16/12*3*BQ16*(1+'1.Salaries Rates Dates'!$B$43))))))</f>
        <v>0</v>
      </c>
      <c r="BT16" s="152">
        <f>IF($C16="FT",BS16*'1.Salaries Rates Dates'!$B$40,IF($C16="PT",BS16*'1.Salaries Rates Dates'!$B$41,IF($C16="Clinical",BS16*'1.Salaries Rates Dates'!#REF!,IF($C16="ANSFT",BS16*'1.Salaries Rates Dates'!#REF!,IF($C16="ANSPT",BS16*'1.Salaries Rates Dates'!#REF!)))))</f>
        <v>0</v>
      </c>
      <c r="BU16" s="28">
        <f t="shared" si="3"/>
        <v>0</v>
      </c>
      <c r="BV16" s="270"/>
      <c r="BW16" s="14">
        <f t="shared" si="4"/>
        <v>0</v>
      </c>
      <c r="BX16" s="14">
        <f t="shared" si="4"/>
        <v>0</v>
      </c>
      <c r="BY16" s="14">
        <f t="shared" si="4"/>
        <v>0</v>
      </c>
      <c r="BZ16" s="98"/>
      <c r="CA16" s="59">
        <f>'1.Salaries Rates Dates'!D5</f>
        <v>0</v>
      </c>
      <c r="CB16" s="85">
        <f>IF(F16&gt;0,((E16*(I16*F16))*L16)+((E16*(I16*F16))*M16*(1+'1.Salaries Rates Dates'!$B$43)),
(((E16*G16*I16/12*9*L16)+(E16*G16*I16/12*9*M16*(1+'1.Salaries Rates Dates'!$B$43)))))</f>
        <v>0</v>
      </c>
      <c r="CC16" s="85">
        <f>IF(T16&gt;0,((S16*(W16*T16))*Z16)+((S16*(W16*T16))*AA16*(1+'1.Salaries Rates Dates'!$B$43)),
(((S16*U16*W16/12*9*Z16)+(S16*U16*W16/12*9*AA16*(1+'1.Salaries Rates Dates'!$B$43)))))</f>
        <v>0</v>
      </c>
      <c r="CD16" s="85">
        <f>IF(AH16&gt;0,((AG16*(AK16*AH16))*AN16)+((AG16*(AK16*AH16))*AO16*(1+'1.Salaries Rates Dates'!$B$43)),
(((AG16*AI16*AK16/12*9*AN16)+(AG16*AI16*AK16/12*9*AO16*(1+'1.Salaries Rates Dates'!$B$43)))))</f>
        <v>0</v>
      </c>
      <c r="CE16" s="85">
        <f>IF(AV16&gt;0,((AU16*(AY16*AV16))*BB16)+((AU16*(AY16*AV16))*BC16*(1+'1.Salaries Rates Dates'!$B$43)),
(((AU16*AW16*AY16/12*9*BB16)+(AU16*AW16*AY16/12*9*BC16*(1+'1.Salaries Rates Dates'!$B$43)))))</f>
        <v>0</v>
      </c>
      <c r="CF16" s="86">
        <f>IF(BJ16&gt;0,((BI16*(BM16*BJ16))*BP16)+((BI16*(BM16*BJ16))*BQ16*(1+'1.Salaries Rates Dates'!$B$43)),
(((BI16*BK16*BM16/12*9*BP16)+(BI16*BK16*BM16/12*9*BQ16*(1+'1.Salaries Rates Dates'!$B$43)))))</f>
        <v>0</v>
      </c>
      <c r="CG16" s="86">
        <f>SUM(CB16:CF16)</f>
        <v>0</v>
      </c>
    </row>
    <row r="17" spans="1:85" hidden="1" x14ac:dyDescent="0.25">
      <c r="A17" s="15">
        <v>3</v>
      </c>
      <c r="B17" s="83">
        <f>'1.Salaries Rates Dates'!C6</f>
        <v>0</v>
      </c>
      <c r="C17" s="30" t="s">
        <v>32</v>
      </c>
      <c r="D17" s="362"/>
      <c r="E17" s="25">
        <f>'1.Salaries Rates Dates'!Z6</f>
        <v>0</v>
      </c>
      <c r="F17" s="51"/>
      <c r="G17" s="51"/>
      <c r="H17" s="51"/>
      <c r="I17" s="157">
        <f>IFERROR((DATEDIF(F$10-DAY(F$10)+1,P$10,"m")-1+(1+EOMONTH(F$10,0)-F$10)/DAY(DATE(YEAR(F$10),MONTH(F$10)+1,))+(P$10-EOMONTH(P$10,-1))/DAY(DATE(YEAR(P$10),MONTH(P$10)+1,))),"")</f>
        <v>12</v>
      </c>
      <c r="J17" s="158" t="str">
        <f t="shared" si="5"/>
        <v>1/1/2025</v>
      </c>
      <c r="K17" s="158">
        <f t="shared" ref="K17:K23" si="33">J17-1</f>
        <v>45657</v>
      </c>
      <c r="L17" s="62">
        <f t="shared" si="6"/>
        <v>0.5</v>
      </c>
      <c r="M17" s="62">
        <f t="shared" si="7"/>
        <v>0.5</v>
      </c>
      <c r="N17" s="52" t="str">
        <f t="shared" si="8"/>
        <v>0 / 0</v>
      </c>
      <c r="O17" s="55">
        <f>IF(F17&gt;0,((E17*F17*I17*L17)+(E17*F17*I17*M17*(1+'1.Salaries Rates Dates'!$B$43))),
(((E17*G17*I17/12*9*L17)+(E17*G17*I17/12*9*M17*(1+'1.Salaries Rates Dates'!$B$43)))+
((E17*H17*I17/12*3*L17)+((E17*H17*I17/12*3*M17*(1+'1.Salaries Rates Dates'!$B$43))))))</f>
        <v>0</v>
      </c>
      <c r="P17" s="152">
        <f>IF($C17="FT",O17*'1.Salaries Rates Dates'!$B$40,IF($C17="PT",O17*'1.Salaries Rates Dates'!$B$41,IF($C17="Clinical",O17*'1.Salaries Rates Dates'!#REF!,IF($C17="ANSFT",O17*'1.Salaries Rates Dates'!#REF!,IF($C17="ANSPT",O17*'1.Salaries Rates Dates'!#REF!)))))</f>
        <v>0</v>
      </c>
      <c r="Q17" s="28">
        <f t="shared" si="9"/>
        <v>0</v>
      </c>
      <c r="R17" s="337"/>
      <c r="S17" s="25">
        <f>E17*(1+'1.Salaries Rates Dates'!B43)</f>
        <v>0</v>
      </c>
      <c r="T17" s="51"/>
      <c r="U17" s="51"/>
      <c r="V17" s="51"/>
      <c r="W17" s="157">
        <f t="shared" si="10"/>
        <v>12</v>
      </c>
      <c r="X17" s="158" t="str">
        <f t="shared" si="11"/>
        <v>1/1/2025</v>
      </c>
      <c r="Y17" s="158">
        <f t="shared" si="12"/>
        <v>45657</v>
      </c>
      <c r="Z17" s="62">
        <f t="shared" si="13"/>
        <v>0.5</v>
      </c>
      <c r="AA17" s="62">
        <f t="shared" si="14"/>
        <v>0.5</v>
      </c>
      <c r="AB17" s="52" t="str">
        <f t="shared" ref="AB17:AB24" si="34">IF(T17&gt;0,(W17*T17),(U17*(ROUND(YEARFRAC(T$10,AD$10),2)*9)&amp;" / "&amp;V17*(ROUND(YEARFRAC(T$10,AD$10),2)*3)))</f>
        <v>0 / 0</v>
      </c>
      <c r="AC17" s="55">
        <f>IF(T17&gt;0,((S17*T17*W17*Z17)+(S17*T17*W17*AA17*(1+'1.Salaries Rates Dates'!$B$43))),
(((S17*U17*W17/12*9*Z17)+(S17*U17*W17/12*9*AA17*(1+'1.Salaries Rates Dates'!$B$43)))+
((S17*V17*W17/12*3*Z17)+((S17*V17*W17/12*3*AA17*(1+'1.Salaries Rates Dates'!$B$43))))))</f>
        <v>0</v>
      </c>
      <c r="AD17" s="152">
        <f>IF($C17="FT",AC17*'1.Salaries Rates Dates'!$B$40,IF($C17="PT",AC17*'1.Salaries Rates Dates'!$B$41,IF($C17="Clinical",AC17*'1.Salaries Rates Dates'!#REF!,IF($C17="ANSFT",AC17*'1.Salaries Rates Dates'!#REF!,IF($C17="ANSPT",AC17*'1.Salaries Rates Dates'!#REF!)))))</f>
        <v>0</v>
      </c>
      <c r="AE17" s="28">
        <f t="shared" si="0"/>
        <v>0</v>
      </c>
      <c r="AF17" s="270"/>
      <c r="AG17" s="25">
        <f>S17*(1+'1.Salaries Rates Dates'!B43)</f>
        <v>0</v>
      </c>
      <c r="AH17" s="51"/>
      <c r="AI17" s="51"/>
      <c r="AJ17" s="51"/>
      <c r="AK17" s="157">
        <f t="shared" si="15"/>
        <v>12</v>
      </c>
      <c r="AL17" s="158" t="str">
        <f t="shared" si="16"/>
        <v>1/1/2025</v>
      </c>
      <c r="AM17" s="62">
        <f t="shared" si="17"/>
        <v>45657</v>
      </c>
      <c r="AN17" s="62">
        <f t="shared" si="18"/>
        <v>0.5</v>
      </c>
      <c r="AO17" s="62">
        <f t="shared" si="19"/>
        <v>0.5</v>
      </c>
      <c r="AP17" s="52" t="str">
        <f t="shared" si="20"/>
        <v>0 / 0</v>
      </c>
      <c r="AQ17" s="55">
        <f>IF(AH17&gt;0,((AG17*AH17*AK17*AN17)+(AG17*AH17*AK17*AO17*(1+'1.Salaries Rates Dates'!$B$43))),
(((AG17*AI17*AK17/12*9*AN17)+(AG17*AI17*AK17/12*9*AO17*(1+'1.Salaries Rates Dates'!$B$43)))+
((AG17*AJ17*AK17/12*3*AN17)+((AG17*AJ17*AK17/12*3*AO17*(1+'1.Salaries Rates Dates'!$B$43))))))</f>
        <v>0</v>
      </c>
      <c r="AR17" s="152">
        <f>IF($C17="FT",AQ17*'1.Salaries Rates Dates'!$B$40,IF($C17="PT",AQ17*'1.Salaries Rates Dates'!$B$41,IF($C17="Clinical",AQ17*'1.Salaries Rates Dates'!#REF!,IF($C17="ANSFT",AQ17*'1.Salaries Rates Dates'!#REF!,IF($C17="ANSPT",AQ17*'1.Salaries Rates Dates'!#REF!)))))</f>
        <v>0</v>
      </c>
      <c r="AS17" s="28">
        <f t="shared" si="1"/>
        <v>0</v>
      </c>
      <c r="AT17" s="270"/>
      <c r="AU17" s="25">
        <f>AG17*(1+'1.Salaries Rates Dates'!B43)</f>
        <v>0</v>
      </c>
      <c r="AV17" s="51"/>
      <c r="AW17" s="51"/>
      <c r="AX17" s="51"/>
      <c r="AY17" s="157">
        <f t="shared" si="21"/>
        <v>12</v>
      </c>
      <c r="AZ17" s="158" t="str">
        <f t="shared" si="22"/>
        <v>1/1/2025</v>
      </c>
      <c r="BA17" s="63">
        <f t="shared" si="23"/>
        <v>45657</v>
      </c>
      <c r="BB17" s="62">
        <f t="shared" si="24"/>
        <v>0.5</v>
      </c>
      <c r="BC17" s="62">
        <f t="shared" si="25"/>
        <v>0.5</v>
      </c>
      <c r="BD17" s="52" t="str">
        <f t="shared" si="26"/>
        <v>0 / 0</v>
      </c>
      <c r="BE17" s="55">
        <f>IF(AV17&gt;0,((AU17*AV17*AY17*BB17)+(AU17*AV17*AY17*BC17*(1+'1.Salaries Rates Dates'!$B$43))),
(((AU17*AW17*AY17/12*9*BB17)+(AU17*AW17*AY17/12*9*BC17*(1+'1.Salaries Rates Dates'!$B$43)))+
((AU17*AX17*AY17/12*3*BB17)+((AU17*AX17*AY17/12*3*BC17*(1+'1.Salaries Rates Dates'!$B$43))))))</f>
        <v>0</v>
      </c>
      <c r="BF17" s="152">
        <f>IF($C17="FT",BE17*'1.Salaries Rates Dates'!$B$40,IF($C17="PT",BE17*'1.Salaries Rates Dates'!$B$41,IF($C17="Clinical",BE17*'1.Salaries Rates Dates'!#REF!,IF($C17="ANSFT",BE17*'1.Salaries Rates Dates'!#REF!,IF($C17="ANSPT",BE17*'1.Salaries Rates Dates'!#REF!)))))</f>
        <v>0</v>
      </c>
      <c r="BG17" s="28">
        <f t="shared" si="2"/>
        <v>0</v>
      </c>
      <c r="BH17" s="270"/>
      <c r="BI17" s="25">
        <f>AU17*(1+'1.Salaries Rates Dates'!B43)</f>
        <v>0</v>
      </c>
      <c r="BJ17" s="51"/>
      <c r="BK17" s="51"/>
      <c r="BL17" s="51"/>
      <c r="BM17" s="157">
        <f t="shared" si="27"/>
        <v>12</v>
      </c>
      <c r="BN17" s="158" t="str">
        <f t="shared" si="28"/>
        <v>1/1/2025</v>
      </c>
      <c r="BO17" s="63">
        <f t="shared" si="29"/>
        <v>45657</v>
      </c>
      <c r="BP17" s="62">
        <f t="shared" si="30"/>
        <v>0.5</v>
      </c>
      <c r="BQ17" s="62">
        <f t="shared" si="31"/>
        <v>0.5</v>
      </c>
      <c r="BR17" s="52" t="str">
        <f t="shared" si="32"/>
        <v>0 / 0</v>
      </c>
      <c r="BS17" s="55">
        <f>IF(BJ17&gt;0,((BI17*BJ17*BM17*BP17)+(BI17*BJ17*BM17*BQ17*(1+'1.Salaries Rates Dates'!$B$43))),
(((BI17*BK17*BM17/12*9*BP17)+(BI17*BK17*BM17/12*9*BQ17*(1+'1.Salaries Rates Dates'!$B$43)))+
((BI17*BL17*BM17/12*3*BP17)+((BI17*BL17*BM17/12*3*BQ17*(1+'1.Salaries Rates Dates'!$B$43))))))</f>
        <v>0</v>
      </c>
      <c r="BT17" s="152">
        <f>IF($C17="FT",BS17*'1.Salaries Rates Dates'!$B$40,IF($C17="PT",BS17*'1.Salaries Rates Dates'!$B$41,IF($C17="Clinical",BS17*'1.Salaries Rates Dates'!#REF!,IF($C17="ANSFT",BS17*'1.Salaries Rates Dates'!#REF!,IF($C17="ANSPT",BS17*'1.Salaries Rates Dates'!#REF!)))))</f>
        <v>0</v>
      </c>
      <c r="BU17" s="28">
        <f t="shared" si="3"/>
        <v>0</v>
      </c>
      <c r="BV17" s="270"/>
      <c r="BW17" s="14">
        <f t="shared" si="4"/>
        <v>0</v>
      </c>
      <c r="BX17" s="14">
        <f t="shared" si="4"/>
        <v>0</v>
      </c>
      <c r="BY17" s="14">
        <f t="shared" si="4"/>
        <v>0</v>
      </c>
      <c r="BZ17" s="98"/>
      <c r="CA17" s="59">
        <f>'1.Salaries Rates Dates'!D6</f>
        <v>0</v>
      </c>
      <c r="CB17" s="85">
        <f>IF(F17&gt;0,((E17*(I17*F17))*L17)+((E17*(I17*F17))*M17*(1+'1.Salaries Rates Dates'!$B$43)),
(((E17*G17*I17/12*9*L17)+(E17*G17*I17/12*9*M17*(1+'1.Salaries Rates Dates'!$B$43)))))</f>
        <v>0</v>
      </c>
      <c r="CC17" s="85">
        <f>IF(T17&gt;0,((S17*(W17*T17))*Z17)+((S17*(W17*T17))*AA17*(1+'1.Salaries Rates Dates'!$B$43)),
(((S17*U17*W17/12*9*Z17)+(S17*U17*W17/12*9*AA17*(1+'1.Salaries Rates Dates'!$B$43)))))</f>
        <v>0</v>
      </c>
      <c r="CD17" s="85">
        <f>IF(AH17&gt;0,((AG17*(AK17*AH17))*AN17)+((AG17*(AK17*AH17))*AO17*(1+'1.Salaries Rates Dates'!$B$43)),
(((AG17*AI17*AK17/12*9*AN17)+(AG17*AI17*AK17/12*9*AO17*(1+'1.Salaries Rates Dates'!$B$43)))))</f>
        <v>0</v>
      </c>
      <c r="CE17" s="85">
        <f>IF(AV17&gt;0,((AU17*(AY17*AV17))*BB17)+((AU17*(AY17*AV17))*BC17*(1+'1.Salaries Rates Dates'!$B$43)),
(((AU17*AW17*AY17/12*9*BB17)+(AU17*AW17*AY17/12*9*BC17*(1+'1.Salaries Rates Dates'!$B$43)))))</f>
        <v>0</v>
      </c>
      <c r="CF17" s="86">
        <f>IF(BJ17&gt;0,((BI17*(BM17*BJ17))*BP17)+((BI17*(BM17*BJ17))*BQ17*(1+'1.Salaries Rates Dates'!$B$43)),
(((BI17*BK17*BM17/12*9*BP17)+(BI17*BK17*BM17/12*9*BQ17*(1+'1.Salaries Rates Dates'!$B$43)))))</f>
        <v>0</v>
      </c>
      <c r="CG17" s="86">
        <f t="shared" ref="CG17:CG24" si="35">SUM(CB17:CF17)</f>
        <v>0</v>
      </c>
    </row>
    <row r="18" spans="1:85" hidden="1" x14ac:dyDescent="0.25">
      <c r="A18" s="15">
        <v>4</v>
      </c>
      <c r="B18" s="83">
        <f>'1.Salaries Rates Dates'!C7</f>
        <v>0</v>
      </c>
      <c r="C18" s="30" t="s">
        <v>32</v>
      </c>
      <c r="D18" s="362"/>
      <c r="E18" s="25">
        <f>'1.Salaries Rates Dates'!Z7</f>
        <v>0</v>
      </c>
      <c r="F18" s="51"/>
      <c r="G18" s="51"/>
      <c r="H18" s="51"/>
      <c r="I18" s="157">
        <f>IFERROR((DATEDIF(F$10-DAY(F$10)+1,P$10,"m")-1+(1+EOMONTH(F$10,0)-F$10)/DAY(DATE(YEAR(F$10),MONTH(F$10)+1,))+(P$10-EOMONTH(P$10,-1))/DAY(DATE(YEAR(P$10),MONTH(P$10)+1,))),"")</f>
        <v>12</v>
      </c>
      <c r="J18" s="158" t="str">
        <f t="shared" si="5"/>
        <v>1/1/2025</v>
      </c>
      <c r="K18" s="158">
        <f t="shared" si="33"/>
        <v>45657</v>
      </c>
      <c r="L18" s="62">
        <f t="shared" si="6"/>
        <v>0.5</v>
      </c>
      <c r="M18" s="62">
        <f t="shared" si="7"/>
        <v>0.5</v>
      </c>
      <c r="N18" s="52" t="str">
        <f t="shared" si="8"/>
        <v>0 / 0</v>
      </c>
      <c r="O18" s="55">
        <f>IF(F18&gt;0,((E18*F18*I18*L18)+(E18*F18*I18*M18*(1+'1.Salaries Rates Dates'!$B$43))),
(((E18*G18*I18/12*9*L18)+(E18*G18*I18/12*9*M18*(1+'1.Salaries Rates Dates'!$B$43)))+
((E18*H18*I18/12*3*L18)+((E18*H18*I18/12*3*M18*(1+'1.Salaries Rates Dates'!$B$43))))))</f>
        <v>0</v>
      </c>
      <c r="P18" s="152">
        <f>IF($C18="FT",O18*'1.Salaries Rates Dates'!$B$40,IF($C18="PT",O18*'1.Salaries Rates Dates'!$B$41,IF($C18="Clinical",O18*'1.Salaries Rates Dates'!#REF!,IF($C18="ANSFT",O18*'1.Salaries Rates Dates'!#REF!,IF($C18="ANSPT",O18*'1.Salaries Rates Dates'!#REF!)))))</f>
        <v>0</v>
      </c>
      <c r="Q18" s="28">
        <f t="shared" si="9"/>
        <v>0</v>
      </c>
      <c r="R18" s="337"/>
      <c r="S18" s="25">
        <f>E18*(1+'1.Salaries Rates Dates'!B43)</f>
        <v>0</v>
      </c>
      <c r="T18" s="51"/>
      <c r="U18" s="51"/>
      <c r="V18" s="51"/>
      <c r="W18" s="157">
        <f t="shared" si="10"/>
        <v>12</v>
      </c>
      <c r="X18" s="158" t="str">
        <f t="shared" si="11"/>
        <v>1/1/2025</v>
      </c>
      <c r="Y18" s="158">
        <f t="shared" si="12"/>
        <v>45657</v>
      </c>
      <c r="Z18" s="62">
        <f t="shared" si="13"/>
        <v>0.5</v>
      </c>
      <c r="AA18" s="62">
        <f t="shared" si="14"/>
        <v>0.5</v>
      </c>
      <c r="AB18" s="52" t="str">
        <f t="shared" si="34"/>
        <v>0 / 0</v>
      </c>
      <c r="AC18" s="55">
        <f>IF(T18&gt;0,((S18*T18*W18*Z18)+(S18*T18*W18*AA18*(1+'1.Salaries Rates Dates'!$B$43))),
(((S18*U18*W18/12*9*Z18)+(S18*U18*W18/12*9*AA18*(1+'1.Salaries Rates Dates'!$B$43)))+
((S18*V18*W18/12*3*Z18)+((S18*V18*W18/12*3*AA18*(1+'1.Salaries Rates Dates'!$B$43))))))</f>
        <v>0</v>
      </c>
      <c r="AD18" s="152">
        <f>IF($C18="FT",AC18*'1.Salaries Rates Dates'!$B$40,IF($C18="PT",AC18*'1.Salaries Rates Dates'!$B$41,IF($C18="Clinical",AC18*'1.Salaries Rates Dates'!#REF!,IF($C18="ANSFT",AC18*'1.Salaries Rates Dates'!#REF!,IF($C18="ANSPT",AC18*'1.Salaries Rates Dates'!#REF!)))))</f>
        <v>0</v>
      </c>
      <c r="AE18" s="28">
        <f t="shared" si="0"/>
        <v>0</v>
      </c>
      <c r="AF18" s="270"/>
      <c r="AG18" s="25">
        <f>S18*(1+'1.Salaries Rates Dates'!B43)</f>
        <v>0</v>
      </c>
      <c r="AH18" s="51"/>
      <c r="AI18" s="51"/>
      <c r="AJ18" s="51"/>
      <c r="AK18" s="157">
        <f t="shared" si="15"/>
        <v>12</v>
      </c>
      <c r="AL18" s="158" t="str">
        <f t="shared" si="16"/>
        <v>1/1/2025</v>
      </c>
      <c r="AM18" s="62">
        <f t="shared" si="17"/>
        <v>45657</v>
      </c>
      <c r="AN18" s="62">
        <f t="shared" si="18"/>
        <v>0.5</v>
      </c>
      <c r="AO18" s="62">
        <f t="shared" si="19"/>
        <v>0.5</v>
      </c>
      <c r="AP18" s="52" t="str">
        <f t="shared" si="20"/>
        <v>0 / 0</v>
      </c>
      <c r="AQ18" s="55">
        <f>IF(AH18&gt;0,((AG18*AH18*AK18*AN18)+(AG18*AH18*AK18*AO18*(1+'1.Salaries Rates Dates'!$B$43))),
(((AG18*AI18*AK18/12*9*AN18)+(AG18*AI18*AK18/12*9*AO18*(1+'1.Salaries Rates Dates'!$B$43)))+
((AG18*AJ18*AK18/12*3*AN18)+((AG18*AJ18*AK18/12*3*AO18*(1+'1.Salaries Rates Dates'!$B$43))))))</f>
        <v>0</v>
      </c>
      <c r="AR18" s="152">
        <f>IF($C18="FT",AQ18*'1.Salaries Rates Dates'!$B$40,IF($C18="PT",AQ18*'1.Salaries Rates Dates'!$B$41,IF($C18="Clinical",AQ18*'1.Salaries Rates Dates'!#REF!,IF($C18="ANSFT",AQ18*'1.Salaries Rates Dates'!#REF!,IF($C18="ANSPT",AQ18*'1.Salaries Rates Dates'!#REF!)))))</f>
        <v>0</v>
      </c>
      <c r="AS18" s="28">
        <f t="shared" si="1"/>
        <v>0</v>
      </c>
      <c r="AT18" s="270"/>
      <c r="AU18" s="25">
        <f>AG18*(1+'1.Salaries Rates Dates'!B43)</f>
        <v>0</v>
      </c>
      <c r="AV18" s="51"/>
      <c r="AW18" s="51"/>
      <c r="AX18" s="51"/>
      <c r="AY18" s="157">
        <f t="shared" si="21"/>
        <v>12</v>
      </c>
      <c r="AZ18" s="158" t="str">
        <f t="shared" si="22"/>
        <v>1/1/2025</v>
      </c>
      <c r="BA18" s="63">
        <f t="shared" si="23"/>
        <v>45657</v>
      </c>
      <c r="BB18" s="62">
        <f t="shared" si="24"/>
        <v>0.5</v>
      </c>
      <c r="BC18" s="62">
        <f t="shared" si="25"/>
        <v>0.5</v>
      </c>
      <c r="BD18" s="52" t="str">
        <f t="shared" si="26"/>
        <v>0 / 0</v>
      </c>
      <c r="BE18" s="55">
        <f>IF(AV18&gt;0,((AU18*AV18*AY18*BB18)+(AU18*AV18*AY18*BC18*(1+'1.Salaries Rates Dates'!$B$43))),
(((AU18*AW18*AY18/12*9*BB18)+(AU18*AW18*AY18/12*9*BC18*(1+'1.Salaries Rates Dates'!$B$43)))+
((AU18*AX18*AY18/12*3*BB18)+((AU18*AX18*AY18/12*3*BC18*(1+'1.Salaries Rates Dates'!$B$43))))))</f>
        <v>0</v>
      </c>
      <c r="BF18" s="152">
        <f>IF($C18="FT",BE18*'1.Salaries Rates Dates'!$B$40,IF($C18="PT",BE18*'1.Salaries Rates Dates'!$B$41,IF($C18="Clinical",BE18*'1.Salaries Rates Dates'!#REF!,IF($C18="ANSFT",BE18*'1.Salaries Rates Dates'!#REF!,IF($C18="ANSPT",BE18*'1.Salaries Rates Dates'!#REF!)))))</f>
        <v>0</v>
      </c>
      <c r="BG18" s="28">
        <f t="shared" si="2"/>
        <v>0</v>
      </c>
      <c r="BH18" s="270"/>
      <c r="BI18" s="25">
        <f>AU18*(1+'1.Salaries Rates Dates'!B43)</f>
        <v>0</v>
      </c>
      <c r="BJ18" s="51"/>
      <c r="BK18" s="51"/>
      <c r="BL18" s="51"/>
      <c r="BM18" s="157">
        <f t="shared" si="27"/>
        <v>12</v>
      </c>
      <c r="BN18" s="158" t="str">
        <f t="shared" si="28"/>
        <v>1/1/2025</v>
      </c>
      <c r="BO18" s="63">
        <f t="shared" si="29"/>
        <v>45657</v>
      </c>
      <c r="BP18" s="62">
        <f t="shared" si="30"/>
        <v>0.5</v>
      </c>
      <c r="BQ18" s="62">
        <f t="shared" si="31"/>
        <v>0.5</v>
      </c>
      <c r="BR18" s="52" t="str">
        <f t="shared" si="32"/>
        <v>0 / 0</v>
      </c>
      <c r="BS18" s="55">
        <f>IF(BJ18&gt;0,((BI18*BJ18*BM18*BP18)+(BI18*BJ18*BM18*BQ18*(1+'1.Salaries Rates Dates'!$B$43))),
(((BI18*BK18*BM18/12*9*BP18)+(BI18*BK18*BM18/12*9*BQ18*(1+'1.Salaries Rates Dates'!$B$43)))+
((BI18*BL18*BM18/12*3*BP18)+((BI18*BL18*BM18/12*3*BQ18*(1+'1.Salaries Rates Dates'!$B$43))))))</f>
        <v>0</v>
      </c>
      <c r="BT18" s="152">
        <f>IF($C18="FT",BS18*'1.Salaries Rates Dates'!$B$40,IF($C18="PT",BS18*'1.Salaries Rates Dates'!$B$41,IF($C18="Clinical",BS18*'1.Salaries Rates Dates'!#REF!,IF($C18="ANSFT",BS18*'1.Salaries Rates Dates'!#REF!,IF($C18="ANSPT",BS18*'1.Salaries Rates Dates'!#REF!)))))</f>
        <v>0</v>
      </c>
      <c r="BU18" s="28">
        <f t="shared" si="3"/>
        <v>0</v>
      </c>
      <c r="BV18" s="270"/>
      <c r="BW18" s="14">
        <f t="shared" si="4"/>
        <v>0</v>
      </c>
      <c r="BX18" s="14">
        <f t="shared" si="4"/>
        <v>0</v>
      </c>
      <c r="BY18" s="14">
        <f t="shared" si="4"/>
        <v>0</v>
      </c>
      <c r="BZ18" s="98"/>
      <c r="CA18" s="59">
        <f>'1.Salaries Rates Dates'!D7</f>
        <v>0</v>
      </c>
      <c r="CB18" s="85">
        <f>IF(F18&gt;0,((E18*(I18*F18))*L18)+((E18*(I18*F18))*M18*(1+'1.Salaries Rates Dates'!$B$43)),
(((E18*G18*I18/12*9*L18)+(E18*G18*I18/12*9*M18*(1+'1.Salaries Rates Dates'!$B$43)))))</f>
        <v>0</v>
      </c>
      <c r="CC18" s="85">
        <f>IF(T18&gt;0,((S18*(W18*T18))*Z18)+((S18*(W18*T18))*AA18*(1+'1.Salaries Rates Dates'!$B$43)),
(((S18*U18*W18/12*9*Z18)+(S18*U18*W18/12*9*AA18*(1+'1.Salaries Rates Dates'!$B$43)))))</f>
        <v>0</v>
      </c>
      <c r="CD18" s="85">
        <f>IF(AH18&gt;0,((AG18*(AK18*AH18))*AN18)+((AG18*(AK18*AH18))*AO18*(1+'1.Salaries Rates Dates'!$B$43)),
(((AG18*AI18*AK18/12*9*AN18)+(AG18*AI18*AK18/12*9*AO18*(1+'1.Salaries Rates Dates'!$B$43)))))</f>
        <v>0</v>
      </c>
      <c r="CE18" s="85">
        <f>IF(AV18&gt;0,((AU18*(AY18*AV18))*BB18)+((AU18*(AY18*AV18))*BC18*(1+'1.Salaries Rates Dates'!$B$43)),
(((AU18*AW18*AY18/12*9*BB18)+(AU18*AW18*AY18/12*9*BC18*(1+'1.Salaries Rates Dates'!$B$43)))))</f>
        <v>0</v>
      </c>
      <c r="CF18" s="86">
        <f>IF(BJ18&gt;0,((BI18*(BM18*BJ18))*BP18)+((BI18*(BM18*BJ18))*BQ18*(1+'1.Salaries Rates Dates'!$B$43)),
(((BI18*BK18*BM18/12*9*BP18)+(BI18*BK18*BM18/12*9*BQ18*(1+'1.Salaries Rates Dates'!$B$43)))))</f>
        <v>0</v>
      </c>
      <c r="CG18" s="86">
        <f t="shared" si="35"/>
        <v>0</v>
      </c>
    </row>
    <row r="19" spans="1:85" x14ac:dyDescent="0.25">
      <c r="A19" s="15">
        <v>5</v>
      </c>
      <c r="B19" s="83">
        <f>'1.Salaries Rates Dates'!C8</f>
        <v>0</v>
      </c>
      <c r="C19" s="30" t="s">
        <v>32</v>
      </c>
      <c r="D19" s="362"/>
      <c r="E19" s="25">
        <f>'1.Salaries Rates Dates'!Z8</f>
        <v>0</v>
      </c>
      <c r="F19" s="51"/>
      <c r="G19" s="51"/>
      <c r="H19" s="51"/>
      <c r="I19" s="157">
        <f t="shared" ref="I19:I23" si="36">IFERROR((DATEDIF(F$10-DAY(F$10)+1,P$10,"m")-1+(1+EOMONTH(F$10,0)-F$10)/DAY(DATE(YEAR(F$10),MONTH(F$10)+1,))+(P$10-EOMONTH(P$10,-1))/DAY(DATE(YEAR(P$10),MONTH(P$10)+1,))),"")</f>
        <v>12</v>
      </c>
      <c r="J19" s="158" t="str">
        <f t="shared" si="5"/>
        <v>1/1/2025</v>
      </c>
      <c r="K19" s="158">
        <f t="shared" si="33"/>
        <v>45657</v>
      </c>
      <c r="L19" s="62">
        <f t="shared" si="6"/>
        <v>0.5</v>
      </c>
      <c r="M19" s="62">
        <f t="shared" si="7"/>
        <v>0.5</v>
      </c>
      <c r="N19" s="52" t="str">
        <f t="shared" si="8"/>
        <v>0 / 0</v>
      </c>
      <c r="O19" s="55">
        <f>IF(F19&gt;0,((E19*F19*I19*L19)+(E19*F19*I19*M19*(1+'1.Salaries Rates Dates'!$B$43))),
(((E19*G19*I19/12*9*L19)+(E19*G19*I19/12*9*M19*(1+'1.Salaries Rates Dates'!$B$43)))+
((E19*H19*I19/12*3*L19)+((E19*H19*I19/12*3*M19*(1+'1.Salaries Rates Dates'!$B$43))))))</f>
        <v>0</v>
      </c>
      <c r="P19" s="152">
        <f>IF($C19="FT",O19*'1.Salaries Rates Dates'!$B$40,IF($C19="PT",O19*'1.Salaries Rates Dates'!$B$41,IF($C19="Clinical",O19*'1.Salaries Rates Dates'!#REF!,IF($C19="ANSFT",O19*'1.Salaries Rates Dates'!#REF!,IF($C19="ANSPT",O19*'1.Salaries Rates Dates'!#REF!)))))</f>
        <v>0</v>
      </c>
      <c r="Q19" s="28">
        <f t="shared" si="9"/>
        <v>0</v>
      </c>
      <c r="R19" s="337"/>
      <c r="S19" s="25">
        <f>E19*(1+'1.Salaries Rates Dates'!B43)</f>
        <v>0</v>
      </c>
      <c r="T19" s="51"/>
      <c r="U19" s="51"/>
      <c r="V19" s="51"/>
      <c r="W19" s="157">
        <f t="shared" si="10"/>
        <v>12</v>
      </c>
      <c r="X19" s="158" t="str">
        <f t="shared" si="11"/>
        <v>1/1/2025</v>
      </c>
      <c r="Y19" s="158">
        <f t="shared" si="12"/>
        <v>45657</v>
      </c>
      <c r="Z19" s="62">
        <f t="shared" si="13"/>
        <v>0.5</v>
      </c>
      <c r="AA19" s="62">
        <f t="shared" si="14"/>
        <v>0.5</v>
      </c>
      <c r="AB19" s="52" t="str">
        <f t="shared" si="34"/>
        <v>0 / 0</v>
      </c>
      <c r="AC19" s="55">
        <f>IF(T19&gt;0,((S19*T19*W19*Z19)+(S19*T19*W19*AA19*(1+'1.Salaries Rates Dates'!$B$43))),
(((S19*U19*W19/12*9*Z19)+(S19*U19*W19/12*9*AA19*(1+'1.Salaries Rates Dates'!$B$43)))+
((S19*V19*W19/12*3*Z19)+((S19*V19*W19/12*3*AA19*(1+'1.Salaries Rates Dates'!$B$43))))))</f>
        <v>0</v>
      </c>
      <c r="AD19" s="152">
        <f>IF($C19="FT",AC19*'1.Salaries Rates Dates'!$B$40,IF($C19="PT",AC19*'1.Salaries Rates Dates'!$B$41,IF($C19="Clinical",AC19*'1.Salaries Rates Dates'!#REF!,IF($C19="ANSFT",AC19*'1.Salaries Rates Dates'!#REF!,IF($C19="ANSPT",AC19*'1.Salaries Rates Dates'!#REF!)))))</f>
        <v>0</v>
      </c>
      <c r="AE19" s="28">
        <f t="shared" si="0"/>
        <v>0</v>
      </c>
      <c r="AF19" s="270"/>
      <c r="AG19" s="25">
        <f>S19*(1+'1.Salaries Rates Dates'!B43)</f>
        <v>0</v>
      </c>
      <c r="AH19" s="51"/>
      <c r="AI19" s="51"/>
      <c r="AJ19" s="51"/>
      <c r="AK19" s="157">
        <f t="shared" si="15"/>
        <v>12</v>
      </c>
      <c r="AL19" s="158" t="str">
        <f t="shared" si="16"/>
        <v>1/1/2025</v>
      </c>
      <c r="AM19" s="62">
        <f t="shared" si="17"/>
        <v>45657</v>
      </c>
      <c r="AN19" s="62">
        <f t="shared" si="18"/>
        <v>0.5</v>
      </c>
      <c r="AO19" s="62">
        <f t="shared" si="19"/>
        <v>0.5</v>
      </c>
      <c r="AP19" s="52" t="str">
        <f t="shared" si="20"/>
        <v>0 / 0</v>
      </c>
      <c r="AQ19" s="55">
        <f>IF(AH19&gt;0,((AG19*AH19*AK19*AN19)+(AG19*AH19*AK19*AO19*(1+'1.Salaries Rates Dates'!$B$43))),
(((AG19*AI19*AK19/12*9*AN19)+(AG19*AI19*AK19/12*9*AO19*(1+'1.Salaries Rates Dates'!$B$43)))+
((AG19*AJ19*AK19/12*3*AN19)+((AG19*AJ19*AK19/12*3*AO19*(1+'1.Salaries Rates Dates'!$B$43))))))</f>
        <v>0</v>
      </c>
      <c r="AR19" s="152">
        <f>IF($C19="FT",AQ19*'1.Salaries Rates Dates'!$B$40,IF($C19="PT",AQ19*'1.Salaries Rates Dates'!$B$41,IF($C19="Clinical",AQ19*'1.Salaries Rates Dates'!#REF!,IF($C19="ANSFT",AQ19*'1.Salaries Rates Dates'!#REF!,IF($C19="ANSPT",AQ19*'1.Salaries Rates Dates'!#REF!)))))</f>
        <v>0</v>
      </c>
      <c r="AS19" s="28">
        <f t="shared" si="1"/>
        <v>0</v>
      </c>
      <c r="AT19" s="270"/>
      <c r="AU19" s="25">
        <f>AG19*(1+'1.Salaries Rates Dates'!B43)</f>
        <v>0</v>
      </c>
      <c r="AV19" s="51"/>
      <c r="AW19" s="51"/>
      <c r="AX19" s="51"/>
      <c r="AY19" s="157">
        <f t="shared" si="21"/>
        <v>12</v>
      </c>
      <c r="AZ19" s="158" t="str">
        <f t="shared" si="22"/>
        <v>1/1/2025</v>
      </c>
      <c r="BA19" s="63">
        <f t="shared" si="23"/>
        <v>45657</v>
      </c>
      <c r="BB19" s="62">
        <f t="shared" si="24"/>
        <v>0.5</v>
      </c>
      <c r="BC19" s="62">
        <f t="shared" si="25"/>
        <v>0.5</v>
      </c>
      <c r="BD19" s="52" t="str">
        <f t="shared" si="26"/>
        <v>0 / 0</v>
      </c>
      <c r="BE19" s="55">
        <f>IF(AV19&gt;0,((AU19*AV19*AY19*BB19)+(AU19*AV19*AY19*BC19*(1+'1.Salaries Rates Dates'!$B$43))),
(((AU19*AW19*AY19/12*9*BB19)+(AU19*AW19*AY19/12*9*BC19*(1+'1.Salaries Rates Dates'!$B$43)))+
((AU19*AX19*AY19/12*3*BB19)+((AU19*AX19*AY19/12*3*BC19*(1+'1.Salaries Rates Dates'!$B$43))))))</f>
        <v>0</v>
      </c>
      <c r="BF19" s="152">
        <f>IF($C19="FT",BE19*'1.Salaries Rates Dates'!$B$40,IF($C19="PT",BE19*'1.Salaries Rates Dates'!$B$41,IF($C19="Clinical",BE19*'1.Salaries Rates Dates'!#REF!,IF($C19="ANSFT",BE19*'1.Salaries Rates Dates'!#REF!,IF($C19="ANSPT",BE19*'1.Salaries Rates Dates'!#REF!)))))</f>
        <v>0</v>
      </c>
      <c r="BG19" s="28">
        <f t="shared" si="2"/>
        <v>0</v>
      </c>
      <c r="BH19" s="270"/>
      <c r="BI19" s="25">
        <f>AU19*(1+'1.Salaries Rates Dates'!B43)</f>
        <v>0</v>
      </c>
      <c r="BJ19" s="51"/>
      <c r="BK19" s="51"/>
      <c r="BL19" s="51"/>
      <c r="BM19" s="157">
        <f t="shared" si="27"/>
        <v>12</v>
      </c>
      <c r="BN19" s="158" t="str">
        <f t="shared" si="28"/>
        <v>1/1/2025</v>
      </c>
      <c r="BO19" s="63">
        <f t="shared" si="29"/>
        <v>45657</v>
      </c>
      <c r="BP19" s="62">
        <f t="shared" si="30"/>
        <v>0.5</v>
      </c>
      <c r="BQ19" s="62">
        <f t="shared" si="31"/>
        <v>0.5</v>
      </c>
      <c r="BR19" s="52" t="str">
        <f t="shared" si="32"/>
        <v>0 / 0</v>
      </c>
      <c r="BS19" s="55">
        <f>IF(BJ19&gt;0,((BI19*BJ19*BM19*BP19)+(BI19*BJ19*BM19*BQ19*(1+'1.Salaries Rates Dates'!$B$43))),
(((BI19*BK19*BM19/12*9*BP19)+(BI19*BK19*BM19/12*9*BQ19*(1+'1.Salaries Rates Dates'!$B$43)))+
((BI19*BL19*BM19/12*3*BP19)+((BI19*BL19*BM19/12*3*BQ19*(1+'1.Salaries Rates Dates'!$B$43))))))</f>
        <v>0</v>
      </c>
      <c r="BT19" s="152">
        <f>IF($C19="FT",BS19*'1.Salaries Rates Dates'!$B$40,IF($C19="PT",BS19*'1.Salaries Rates Dates'!$B$41,IF($C19="Clinical",BS19*'1.Salaries Rates Dates'!#REF!,IF($C19="ANSFT",BS19*'1.Salaries Rates Dates'!#REF!,IF($C19="ANSPT",BS19*'1.Salaries Rates Dates'!#REF!)))))</f>
        <v>0</v>
      </c>
      <c r="BU19" s="28">
        <f t="shared" si="3"/>
        <v>0</v>
      </c>
      <c r="BV19" s="270"/>
      <c r="BW19" s="14">
        <f t="shared" si="4"/>
        <v>0</v>
      </c>
      <c r="BX19" s="14">
        <f t="shared" si="4"/>
        <v>0</v>
      </c>
      <c r="BY19" s="14">
        <f t="shared" si="4"/>
        <v>0</v>
      </c>
      <c r="BZ19" s="98"/>
      <c r="CA19" s="59">
        <f>'1.Salaries Rates Dates'!D8</f>
        <v>0</v>
      </c>
      <c r="CB19" s="85">
        <f>IF(F19&gt;0,((E19*(I19*F19))*L19)+((E19*(I19*F19))*M19*(1+'1.Salaries Rates Dates'!$B$43)),
(((E19*G19*I19/12*9*L19)+(E19*G19*I19/12*9*M19*(1+'1.Salaries Rates Dates'!$B$43)))))</f>
        <v>0</v>
      </c>
      <c r="CC19" s="85">
        <f>IF(T19&gt;0,((S19*(W19*T19))*Z19)+((S19*(W19*T19))*AA19*(1+'1.Salaries Rates Dates'!$B$43)),
(((S19*U19*W19/12*9*Z19)+(S19*U19*W19/12*9*AA19*(1+'1.Salaries Rates Dates'!$B$43)))))</f>
        <v>0</v>
      </c>
      <c r="CD19" s="85">
        <f>IF(AH19&gt;0,((AG19*(AK19*AH19))*AN19)+((AG19*(AK19*AH19))*AO19*(1+'1.Salaries Rates Dates'!$B$43)),
(((AG19*AI19*AK19/12*9*AN19)+(AG19*AI19*AK19/12*9*AO19*(1+'1.Salaries Rates Dates'!$B$43)))))</f>
        <v>0</v>
      </c>
      <c r="CE19" s="85">
        <f>IF(AV19&gt;0,((AU19*(AY19*AV19))*BB19)+((AU19*(AY19*AV19))*BC19*(1+'1.Salaries Rates Dates'!$B$43)),
(((AU19*AW19*AY19/12*9*BB19)+(AU19*AW19*AY19/12*9*BC19*(1+'1.Salaries Rates Dates'!$B$43)))))</f>
        <v>0</v>
      </c>
      <c r="CF19" s="86">
        <f>IF(BJ19&gt;0,((BI19*(BM19*BJ19))*BP19)+((BI19*(BM19*BJ19))*BQ19*(1+'1.Salaries Rates Dates'!$B$43)),
(((BI19*BK19*BM19/12*9*BP19)+(BI19*BK19*BM19/12*9*BQ19*(1+'1.Salaries Rates Dates'!$B$43)))))</f>
        <v>0</v>
      </c>
      <c r="CG19" s="86">
        <f t="shared" si="35"/>
        <v>0</v>
      </c>
    </row>
    <row r="20" spans="1:85" hidden="1" x14ac:dyDescent="0.25">
      <c r="A20" s="15">
        <v>6</v>
      </c>
      <c r="B20" s="83">
        <f>'1.Salaries Rates Dates'!C9</f>
        <v>0</v>
      </c>
      <c r="C20" s="30" t="s">
        <v>32</v>
      </c>
      <c r="D20" s="362"/>
      <c r="E20" s="25">
        <f>'1.Salaries Rates Dates'!Z9</f>
        <v>0</v>
      </c>
      <c r="F20" s="51"/>
      <c r="G20" s="51"/>
      <c r="H20" s="51"/>
      <c r="I20" s="157">
        <f t="shared" si="36"/>
        <v>12</v>
      </c>
      <c r="J20" s="158" t="str">
        <f t="shared" si="5"/>
        <v>1/1/2025</v>
      </c>
      <c r="K20" s="158">
        <f t="shared" si="33"/>
        <v>45657</v>
      </c>
      <c r="L20" s="62">
        <f t="shared" si="6"/>
        <v>0.5</v>
      </c>
      <c r="M20" s="62">
        <f t="shared" si="7"/>
        <v>0.5</v>
      </c>
      <c r="N20" s="52" t="str">
        <f t="shared" si="8"/>
        <v>0 / 0</v>
      </c>
      <c r="O20" s="55">
        <f>IF(F20&gt;0,((E20*F20*I20*L20)+(E20*F20*I20*M20*(1+'1.Salaries Rates Dates'!$B$43))),
(((E20*G20*I20/12*9*L20)+(E20*G20*I20/12*9*M20*(1+'1.Salaries Rates Dates'!$B$43)))+
((E20*H20*I20/12*3*L20)+((E20*H20*I20/12*3*M20*(1+'1.Salaries Rates Dates'!$B$43))))))</f>
        <v>0</v>
      </c>
      <c r="P20" s="152">
        <f>IF($C20="FT",O20*'1.Salaries Rates Dates'!$B$40,IF($C20="PT",O20*'1.Salaries Rates Dates'!$B$41,IF($C20="Clinical",O20*'1.Salaries Rates Dates'!#REF!,IF($C20="ANSFT",O20*'1.Salaries Rates Dates'!#REF!,IF($C20="ANSPT",O20*'1.Salaries Rates Dates'!#REF!)))))</f>
        <v>0</v>
      </c>
      <c r="Q20" s="28">
        <f t="shared" si="9"/>
        <v>0</v>
      </c>
      <c r="R20" s="337"/>
      <c r="S20" s="25">
        <f>E20*(1+'1.Salaries Rates Dates'!B43)</f>
        <v>0</v>
      </c>
      <c r="T20" s="51"/>
      <c r="U20" s="51"/>
      <c r="V20" s="51"/>
      <c r="W20" s="157">
        <f t="shared" si="10"/>
        <v>12</v>
      </c>
      <c r="X20" s="158" t="str">
        <f t="shared" si="11"/>
        <v>1/1/2025</v>
      </c>
      <c r="Y20" s="158">
        <f t="shared" si="12"/>
        <v>45657</v>
      </c>
      <c r="Z20" s="62">
        <f t="shared" si="13"/>
        <v>0.5</v>
      </c>
      <c r="AA20" s="62">
        <f t="shared" si="14"/>
        <v>0.5</v>
      </c>
      <c r="AB20" s="52" t="str">
        <f t="shared" si="34"/>
        <v>0 / 0</v>
      </c>
      <c r="AC20" s="55">
        <f>IF(T20&gt;0,((S20*T20*W20*Z20)+(S20*T20*W20*AA20*(1+'1.Salaries Rates Dates'!$B$43))),
(((S20*U20*W20/12*9*Z20)+(S20*U20*W20/12*9*AA20*(1+'1.Salaries Rates Dates'!$B$43)))+
((S20*V20*W20/12*3*Z20)+((S20*V20*W20/12*3*AA20*(1+'1.Salaries Rates Dates'!$B$43))))))</f>
        <v>0</v>
      </c>
      <c r="AD20" s="152">
        <f>IF($C20="FT",AC20*'1.Salaries Rates Dates'!$B$40,IF($C20="PT",AC20*'1.Salaries Rates Dates'!$B$41,IF($C20="Clinical",AC20*'1.Salaries Rates Dates'!#REF!,IF($C20="ANSFT",AC20*'1.Salaries Rates Dates'!#REF!,IF($C20="ANSPT",AC20*'1.Salaries Rates Dates'!#REF!)))))</f>
        <v>0</v>
      </c>
      <c r="AE20" s="28">
        <f t="shared" si="0"/>
        <v>0</v>
      </c>
      <c r="AF20" s="270"/>
      <c r="AG20" s="25">
        <f>S20*(1+'1.Salaries Rates Dates'!B43)</f>
        <v>0</v>
      </c>
      <c r="AH20" s="51"/>
      <c r="AI20" s="51"/>
      <c r="AJ20" s="51"/>
      <c r="AK20" s="157">
        <f t="shared" si="15"/>
        <v>12</v>
      </c>
      <c r="AL20" s="158" t="str">
        <f t="shared" si="16"/>
        <v>1/1/2025</v>
      </c>
      <c r="AM20" s="62">
        <f t="shared" si="17"/>
        <v>45657</v>
      </c>
      <c r="AN20" s="62">
        <f t="shared" si="18"/>
        <v>0.5</v>
      </c>
      <c r="AO20" s="62">
        <f t="shared" si="19"/>
        <v>0.5</v>
      </c>
      <c r="AP20" s="52" t="str">
        <f t="shared" si="20"/>
        <v>0 / 0</v>
      </c>
      <c r="AQ20" s="55">
        <f>IF(AH20&gt;0,((AG20*AH20*AK20*AN20)+(AG20*AH20*AK20*AO20*(1+'1.Salaries Rates Dates'!$B$43))),
(((AG20*AI20*AK20/12*9*AN20)+(AG20*AI20*AK20/12*9*AO20*(1+'1.Salaries Rates Dates'!$B$43)))+
((AG20*AJ20*AK20/12*3*AN20)+((AG20*AJ20*AK20/12*3*AO20*(1+'1.Salaries Rates Dates'!$B$43))))))</f>
        <v>0</v>
      </c>
      <c r="AR20" s="152">
        <f>IF($C20="FT",AQ20*'1.Salaries Rates Dates'!$B$40,IF($C20="PT",AQ20*'1.Salaries Rates Dates'!$B$41,IF($C20="Clinical",AQ20*'1.Salaries Rates Dates'!#REF!,IF($C20="ANSFT",AQ20*'1.Salaries Rates Dates'!#REF!,IF($C20="ANSPT",AQ20*'1.Salaries Rates Dates'!#REF!)))))</f>
        <v>0</v>
      </c>
      <c r="AS20" s="28">
        <f t="shared" si="1"/>
        <v>0</v>
      </c>
      <c r="AT20" s="270"/>
      <c r="AU20" s="25">
        <f>AG20*(1+'1.Salaries Rates Dates'!B43)</f>
        <v>0</v>
      </c>
      <c r="AV20" s="51"/>
      <c r="AW20" s="51"/>
      <c r="AX20" s="51"/>
      <c r="AY20" s="157">
        <f t="shared" si="21"/>
        <v>12</v>
      </c>
      <c r="AZ20" s="158" t="str">
        <f t="shared" si="22"/>
        <v>1/1/2025</v>
      </c>
      <c r="BA20" s="63">
        <f t="shared" si="23"/>
        <v>45657</v>
      </c>
      <c r="BB20" s="62">
        <f t="shared" si="24"/>
        <v>0.5</v>
      </c>
      <c r="BC20" s="62">
        <f t="shared" si="25"/>
        <v>0.5</v>
      </c>
      <c r="BD20" s="52" t="str">
        <f t="shared" si="26"/>
        <v>0 / 0</v>
      </c>
      <c r="BE20" s="55">
        <f>IF(AV20&gt;0,((AU20*AV20*AY20*BB20)+(AU20*AV20*AY20*BC20*(1+'1.Salaries Rates Dates'!$B$43))),
(((AU20*AW20*AY20/12*9*BB20)+(AU20*AW20*AY20/12*9*BC20*(1+'1.Salaries Rates Dates'!$B$43)))+
((AU20*AX20*AY20/12*3*BB20)+((AU20*AX20*AY20/12*3*BC20*(1+'1.Salaries Rates Dates'!$B$43))))))</f>
        <v>0</v>
      </c>
      <c r="BF20" s="152">
        <f>IF($C20="FT",BE20*'1.Salaries Rates Dates'!$B$40,IF($C20="PT",BE20*'1.Salaries Rates Dates'!$B$41,IF($C20="Clinical",BE20*'1.Salaries Rates Dates'!#REF!,IF($C20="ANSFT",BE20*'1.Salaries Rates Dates'!#REF!,IF($C20="ANSPT",BE20*'1.Salaries Rates Dates'!#REF!)))))</f>
        <v>0</v>
      </c>
      <c r="BG20" s="28">
        <f t="shared" si="2"/>
        <v>0</v>
      </c>
      <c r="BH20" s="270"/>
      <c r="BI20" s="25">
        <f>AU20*(1+'1.Salaries Rates Dates'!B43)</f>
        <v>0</v>
      </c>
      <c r="BJ20" s="51"/>
      <c r="BK20" s="51"/>
      <c r="BL20" s="51"/>
      <c r="BM20" s="157">
        <f t="shared" si="27"/>
        <v>12</v>
      </c>
      <c r="BN20" s="158" t="str">
        <f t="shared" si="28"/>
        <v>1/1/2025</v>
      </c>
      <c r="BO20" s="63">
        <f t="shared" si="29"/>
        <v>45657</v>
      </c>
      <c r="BP20" s="62">
        <f t="shared" si="30"/>
        <v>0.5</v>
      </c>
      <c r="BQ20" s="62">
        <f t="shared" si="31"/>
        <v>0.5</v>
      </c>
      <c r="BR20" s="52" t="str">
        <f t="shared" si="32"/>
        <v>0 / 0</v>
      </c>
      <c r="BS20" s="55">
        <f>IF(BJ20&gt;0,((BI20*BJ20*BM20*BP20)+(BI20*BJ20*BM20*BQ20*(1+'1.Salaries Rates Dates'!$B$43))),
(((BI20*BK20*BM20/12*9*BP20)+(BI20*BK20*BM20/12*9*BQ20*(1+'1.Salaries Rates Dates'!$B$43)))+
((BI20*BL20*BM20/12*3*BP20)+((BI20*BL20*BM20/12*3*BQ20*(1+'1.Salaries Rates Dates'!$B$43))))))</f>
        <v>0</v>
      </c>
      <c r="BT20" s="152">
        <f>IF($C20="FT",BS20*'1.Salaries Rates Dates'!$B$40,IF($C20="PT",BS20*'1.Salaries Rates Dates'!$B$41,IF($C20="Clinical",BS20*'1.Salaries Rates Dates'!#REF!,IF($C20="ANSFT",BS20*'1.Salaries Rates Dates'!#REF!,IF($C20="ANSPT",BS20*'1.Salaries Rates Dates'!#REF!)))))</f>
        <v>0</v>
      </c>
      <c r="BU20" s="28">
        <f t="shared" si="3"/>
        <v>0</v>
      </c>
      <c r="BV20" s="270"/>
      <c r="BW20" s="14">
        <f t="shared" si="4"/>
        <v>0</v>
      </c>
      <c r="BX20" s="14">
        <f t="shared" si="4"/>
        <v>0</v>
      </c>
      <c r="BY20" s="14">
        <f t="shared" si="4"/>
        <v>0</v>
      </c>
      <c r="BZ20" s="98"/>
      <c r="CA20" s="59">
        <f>'1.Salaries Rates Dates'!D9</f>
        <v>0</v>
      </c>
      <c r="CB20" s="85">
        <f>IF(F20&gt;0,((E20*(I20*F20))*L20)+((E20*(I20*F20))*M20*(1+'1.Salaries Rates Dates'!$B$43)),
(((E20*G20*I20/12*9*L20)+(E20*G20*I20/12*9*M20*(1+'1.Salaries Rates Dates'!$B$43)))))</f>
        <v>0</v>
      </c>
      <c r="CC20" s="85">
        <f>IF(T20&gt;0,((S20*(W20*T20))*Z20)+((S20*(W20*T20))*AA20*(1+'1.Salaries Rates Dates'!$B$43)),
(((S20*U20*W20/12*9*Z20)+(S20*U20*W20/12*9*AA20*(1+'1.Salaries Rates Dates'!$B$43)))))</f>
        <v>0</v>
      </c>
      <c r="CD20" s="85">
        <f>IF(AH20&gt;0,((AG20*(AK20*AH20))*AN20)+((AG20*(AK20*AH20))*AO20*(1+'1.Salaries Rates Dates'!$B$43)),
(((AG20*AI20*AK20/12*9*AN20)+(AG20*AI20*AK20/12*9*AO20*(1+'1.Salaries Rates Dates'!$B$43)))))</f>
        <v>0</v>
      </c>
      <c r="CE20" s="85">
        <f>IF(AV20&gt;0,((AU20*(AY20*AV20))*BB20)+((AU20*(AY20*AV20))*BC20*(1+'1.Salaries Rates Dates'!$B$43)),
(((AU20*AW20*AY20/12*9*BB20)+(AU20*AW20*AY20/12*9*BC20*(1+'1.Salaries Rates Dates'!$B$43)))))</f>
        <v>0</v>
      </c>
      <c r="CF20" s="86">
        <f>IF(BJ20&gt;0,((BI20*(BM20*BJ20))*BP20)+((BI20*(BM20*BJ20))*BQ20*(1+'1.Salaries Rates Dates'!$B$43)),
(((BI20*BK20*BM20/12*9*BP20)+(BI20*BK20*BM20/12*9*BQ20*(1+'1.Salaries Rates Dates'!$B$43)))))</f>
        <v>0</v>
      </c>
      <c r="CG20" s="86">
        <f t="shared" si="35"/>
        <v>0</v>
      </c>
    </row>
    <row r="21" spans="1:85" hidden="1" x14ac:dyDescent="0.25">
      <c r="A21" s="15">
        <v>7</v>
      </c>
      <c r="B21" s="83">
        <f>'1.Salaries Rates Dates'!C10</f>
        <v>0</v>
      </c>
      <c r="C21" s="30" t="s">
        <v>32</v>
      </c>
      <c r="D21" s="362"/>
      <c r="E21" s="25">
        <f>'1.Salaries Rates Dates'!Z10</f>
        <v>0</v>
      </c>
      <c r="F21" s="51"/>
      <c r="G21" s="51"/>
      <c r="H21" s="51"/>
      <c r="I21" s="157">
        <f t="shared" si="36"/>
        <v>12</v>
      </c>
      <c r="J21" s="158" t="str">
        <f t="shared" si="5"/>
        <v>1/1/2025</v>
      </c>
      <c r="K21" s="158">
        <f t="shared" si="33"/>
        <v>45657</v>
      </c>
      <c r="L21" s="62">
        <f t="shared" si="6"/>
        <v>0.5</v>
      </c>
      <c r="M21" s="62">
        <f t="shared" si="7"/>
        <v>0.5</v>
      </c>
      <c r="N21" s="52" t="str">
        <f t="shared" si="8"/>
        <v>0 / 0</v>
      </c>
      <c r="O21" s="55">
        <f>IF(F21&gt;0,((E21*F21*I21*L21)+(E21*F21*I21*M21*(1+'1.Salaries Rates Dates'!$B$43))),
(((E21*G21*I21/12*9*L21)+(E21*G21*I21/12*9*M21*(1+'1.Salaries Rates Dates'!$B$43)))+
((E21*H21*I21/12*3*L21)+((E21*H21*I21/12*3*M21*(1+'1.Salaries Rates Dates'!$B$43))))))</f>
        <v>0</v>
      </c>
      <c r="P21" s="152">
        <f>IF($C21="FT",O21*'1.Salaries Rates Dates'!$B$40,IF($C21="PT",O21*'1.Salaries Rates Dates'!$B$41,IF($C21="Clinical",O21*'1.Salaries Rates Dates'!#REF!,IF($C21="ANSFT",O21*'1.Salaries Rates Dates'!#REF!,IF($C21="ANSPT",O21*'1.Salaries Rates Dates'!#REF!)))))</f>
        <v>0</v>
      </c>
      <c r="Q21" s="28">
        <f t="shared" si="9"/>
        <v>0</v>
      </c>
      <c r="R21" s="337"/>
      <c r="S21" s="25">
        <f>E21*(1+'1.Salaries Rates Dates'!B43)</f>
        <v>0</v>
      </c>
      <c r="T21" s="51"/>
      <c r="U21" s="51"/>
      <c r="V21" s="51"/>
      <c r="W21" s="157">
        <f t="shared" si="10"/>
        <v>12</v>
      </c>
      <c r="X21" s="158" t="str">
        <f t="shared" si="11"/>
        <v>1/1/2025</v>
      </c>
      <c r="Y21" s="158">
        <f t="shared" si="12"/>
        <v>45657</v>
      </c>
      <c r="Z21" s="62">
        <f t="shared" si="13"/>
        <v>0.5</v>
      </c>
      <c r="AA21" s="62">
        <f t="shared" si="14"/>
        <v>0.5</v>
      </c>
      <c r="AB21" s="52" t="str">
        <f t="shared" si="34"/>
        <v>0 / 0</v>
      </c>
      <c r="AC21" s="55">
        <f>IF(T21&gt;0,((S21*T21*W21*Z21)+(S21*T21*W21*AA21*(1+'1.Salaries Rates Dates'!$B$43))),
(((S21*U21*W21/12*9*Z21)+(S21*U21*W21/12*9*AA21*(1+'1.Salaries Rates Dates'!$B$43)))+
((S21*V21*W21/12*3*Z21)+((S21*V21*W21/12*3*AA21*(1+'1.Salaries Rates Dates'!$B$43))))))</f>
        <v>0</v>
      </c>
      <c r="AD21" s="152">
        <f>IF($C21="FT",AC21*'1.Salaries Rates Dates'!$B$40,IF($C21="PT",AC21*'1.Salaries Rates Dates'!$B$41,IF($C21="Clinical",AC21*'1.Salaries Rates Dates'!#REF!,IF($C21="ANSFT",AC21*'1.Salaries Rates Dates'!#REF!,IF($C21="ANSPT",AC21*'1.Salaries Rates Dates'!#REF!)))))</f>
        <v>0</v>
      </c>
      <c r="AE21" s="28">
        <f t="shared" si="0"/>
        <v>0</v>
      </c>
      <c r="AF21" s="270"/>
      <c r="AG21" s="25">
        <f>S21*(1+'1.Salaries Rates Dates'!B43)</f>
        <v>0</v>
      </c>
      <c r="AH21" s="51"/>
      <c r="AI21" s="51"/>
      <c r="AJ21" s="51"/>
      <c r="AK21" s="157">
        <f t="shared" si="15"/>
        <v>12</v>
      </c>
      <c r="AL21" s="158" t="str">
        <f t="shared" si="16"/>
        <v>1/1/2025</v>
      </c>
      <c r="AM21" s="62">
        <f t="shared" si="17"/>
        <v>45657</v>
      </c>
      <c r="AN21" s="62">
        <f t="shared" si="18"/>
        <v>0.5</v>
      </c>
      <c r="AO21" s="62">
        <f t="shared" si="19"/>
        <v>0.5</v>
      </c>
      <c r="AP21" s="52" t="str">
        <f t="shared" si="20"/>
        <v>0 / 0</v>
      </c>
      <c r="AQ21" s="55">
        <f>IF(AH21&gt;0,((AG21*AH21*AK21*AN21)+(AG21*AH21*AK21*AO21*(1+'1.Salaries Rates Dates'!$B$43))),
(((AG21*AI21*AK21/12*9*AN21)+(AG21*AI21*AK21/12*9*AO21*(1+'1.Salaries Rates Dates'!$B$43)))+
((AG21*AJ21*AK21/12*3*AN21)+((AG21*AJ21*AK21/12*3*AO21*(1+'1.Salaries Rates Dates'!$B$43))))))</f>
        <v>0</v>
      </c>
      <c r="AR21" s="152">
        <f>IF($C21="FT",AQ21*'1.Salaries Rates Dates'!$B$40,IF($C21="PT",AQ21*'1.Salaries Rates Dates'!$B$41,IF($C21="Clinical",AQ21*'1.Salaries Rates Dates'!#REF!,IF($C21="ANSFT",AQ21*'1.Salaries Rates Dates'!#REF!,IF($C21="ANSPT",AQ21*'1.Salaries Rates Dates'!#REF!)))))</f>
        <v>0</v>
      </c>
      <c r="AS21" s="28">
        <f t="shared" si="1"/>
        <v>0</v>
      </c>
      <c r="AT21" s="270"/>
      <c r="AU21" s="25">
        <f>AG21*(1+'1.Salaries Rates Dates'!B43)</f>
        <v>0</v>
      </c>
      <c r="AV21" s="51"/>
      <c r="AW21" s="51"/>
      <c r="AX21" s="51"/>
      <c r="AY21" s="157">
        <f t="shared" si="21"/>
        <v>12</v>
      </c>
      <c r="AZ21" s="158" t="str">
        <f t="shared" si="22"/>
        <v>1/1/2025</v>
      </c>
      <c r="BA21" s="63">
        <f t="shared" si="23"/>
        <v>45657</v>
      </c>
      <c r="BB21" s="62">
        <f t="shared" si="24"/>
        <v>0.5</v>
      </c>
      <c r="BC21" s="62">
        <f t="shared" si="25"/>
        <v>0.5</v>
      </c>
      <c r="BD21" s="52" t="str">
        <f t="shared" si="26"/>
        <v>0 / 0</v>
      </c>
      <c r="BE21" s="55">
        <f>IF(AV21&gt;0,((AU21*AV21*AY21*BB21)+(AU21*AV21*AY21*BC21*(1+'1.Salaries Rates Dates'!$B$43))),
(((AU21*AW21*AY21/12*9*BB21)+(AU21*AW21*AY21/12*9*BC21*(1+'1.Salaries Rates Dates'!$B$43)))+
((AU21*AX21*AY21/12*3*BB21)+((AU21*AX21*AY21/12*3*BC21*(1+'1.Salaries Rates Dates'!$B$43))))))</f>
        <v>0</v>
      </c>
      <c r="BF21" s="152">
        <f>IF($C21="FT",BE21*'1.Salaries Rates Dates'!$B$40,IF($C21="PT",BE21*'1.Salaries Rates Dates'!$B$41,IF($C21="Clinical",BE21*'1.Salaries Rates Dates'!#REF!,IF($C21="ANSFT",BE21*'1.Salaries Rates Dates'!#REF!,IF($C21="ANSPT",BE21*'1.Salaries Rates Dates'!#REF!)))))</f>
        <v>0</v>
      </c>
      <c r="BG21" s="28">
        <f t="shared" si="2"/>
        <v>0</v>
      </c>
      <c r="BH21" s="270"/>
      <c r="BI21" s="25">
        <f>AU21*(1+'1.Salaries Rates Dates'!B43)</f>
        <v>0</v>
      </c>
      <c r="BJ21" s="51"/>
      <c r="BK21" s="51"/>
      <c r="BL21" s="51"/>
      <c r="BM21" s="157">
        <f t="shared" si="27"/>
        <v>12</v>
      </c>
      <c r="BN21" s="158" t="str">
        <f t="shared" si="28"/>
        <v>1/1/2025</v>
      </c>
      <c r="BO21" s="63">
        <f t="shared" si="29"/>
        <v>45657</v>
      </c>
      <c r="BP21" s="62">
        <f t="shared" si="30"/>
        <v>0.5</v>
      </c>
      <c r="BQ21" s="62">
        <f t="shared" si="31"/>
        <v>0.5</v>
      </c>
      <c r="BR21" s="52" t="str">
        <f t="shared" si="32"/>
        <v>0 / 0</v>
      </c>
      <c r="BS21" s="55">
        <f>IF(BJ21&gt;0,((BI21*BJ21*BM21*BP21)+(BI21*BJ21*BM21*BQ21*(1+'1.Salaries Rates Dates'!$B$43))),
(((BI21*BK21*BM21/12*9*BP21)+(BI21*BK21*BM21/12*9*BQ21*(1+'1.Salaries Rates Dates'!$B$43)))+
((BI21*BL21*BM21/12*3*BP21)+((BI21*BL21*BM21/12*3*BQ21*(1+'1.Salaries Rates Dates'!$B$43))))))</f>
        <v>0</v>
      </c>
      <c r="BT21" s="152">
        <f>IF($C21="FT",BS21*'1.Salaries Rates Dates'!$B$40,IF($C21="PT",BS21*'1.Salaries Rates Dates'!$B$41,IF($C21="Clinical",BS21*'1.Salaries Rates Dates'!#REF!,IF($C21="ANSFT",BS21*'1.Salaries Rates Dates'!#REF!,IF($C21="ANSPT",BS21*'1.Salaries Rates Dates'!#REF!)))))</f>
        <v>0</v>
      </c>
      <c r="BU21" s="28">
        <f t="shared" si="3"/>
        <v>0</v>
      </c>
      <c r="BV21" s="270"/>
      <c r="BW21" s="14">
        <f t="shared" si="4"/>
        <v>0</v>
      </c>
      <c r="BX21" s="14">
        <f t="shared" si="4"/>
        <v>0</v>
      </c>
      <c r="BY21" s="14">
        <f t="shared" si="4"/>
        <v>0</v>
      </c>
      <c r="BZ21" s="98"/>
      <c r="CA21" s="59">
        <f>'1.Salaries Rates Dates'!D10</f>
        <v>0</v>
      </c>
      <c r="CB21" s="85">
        <f>IF(F21&gt;0,((E21*(I21*F21))*L21)+((E21*(I21*F21))*M21*(1+'1.Salaries Rates Dates'!$B$43)),
(((E21*G21*I21/12*9*L21)+(E21*G21*I21/12*9*M21*(1+'1.Salaries Rates Dates'!$B$43)))))</f>
        <v>0</v>
      </c>
      <c r="CC21" s="85">
        <f>IF(T21&gt;0,((S21*(W21*T21))*Z21)+((S21*(W21*T21))*AA21*(1+'1.Salaries Rates Dates'!$B$43)),
(((S21*U21*W21/12*9*Z21)+(S21*U21*W21/12*9*AA21*(1+'1.Salaries Rates Dates'!$B$43)))))</f>
        <v>0</v>
      </c>
      <c r="CD21" s="85">
        <f>IF(AH21&gt;0,((AG21*(AK21*AH21))*AN21)+((AG21*(AK21*AH21))*AO21*(1+'1.Salaries Rates Dates'!$B$43)),
(((AG21*AI21*AK21/12*9*AN21)+(AG21*AI21*AK21/12*9*AO21*(1+'1.Salaries Rates Dates'!$B$43)))))</f>
        <v>0</v>
      </c>
      <c r="CE21" s="85">
        <f>IF(AV21&gt;0,((AU21*(AY21*AV21))*BB21)+((AU21*(AY21*AV21))*BC21*(1+'1.Salaries Rates Dates'!$B$43)),
(((AU21*AW21*AY21/12*9*BB21)+(AU21*AW21*AY21/12*9*BC21*(1+'1.Salaries Rates Dates'!$B$43)))))</f>
        <v>0</v>
      </c>
      <c r="CF21" s="86">
        <f>IF(BJ21&gt;0,((BI21*(BM21*BJ21))*BP21)+((BI21*(BM21*BJ21))*BQ21*(1+'1.Salaries Rates Dates'!$B$43)),
(((BI21*BK21*BM21/12*9*BP21)+(BI21*BK21*BM21/12*9*BQ21*(1+'1.Salaries Rates Dates'!$B$43)))))</f>
        <v>0</v>
      </c>
      <c r="CG21" s="86">
        <f t="shared" si="35"/>
        <v>0</v>
      </c>
    </row>
    <row r="22" spans="1:85" hidden="1" x14ac:dyDescent="0.25">
      <c r="A22" s="15">
        <v>8</v>
      </c>
      <c r="B22" s="83">
        <f>'1.Salaries Rates Dates'!C11</f>
        <v>0</v>
      </c>
      <c r="C22" s="30" t="s">
        <v>32</v>
      </c>
      <c r="D22" s="362"/>
      <c r="E22" s="25">
        <f>'1.Salaries Rates Dates'!Z11</f>
        <v>0</v>
      </c>
      <c r="F22" s="51"/>
      <c r="G22" s="51"/>
      <c r="H22" s="51"/>
      <c r="I22" s="157">
        <f t="shared" si="36"/>
        <v>12</v>
      </c>
      <c r="J22" s="158" t="str">
        <f t="shared" si="5"/>
        <v>1/1/2025</v>
      </c>
      <c r="K22" s="158">
        <f t="shared" si="33"/>
        <v>45657</v>
      </c>
      <c r="L22" s="62">
        <f t="shared" si="6"/>
        <v>0.5</v>
      </c>
      <c r="M22" s="62">
        <f t="shared" si="7"/>
        <v>0.5</v>
      </c>
      <c r="N22" s="52" t="str">
        <f t="shared" si="8"/>
        <v>0 / 0</v>
      </c>
      <c r="O22" s="55">
        <f>IF(F22&gt;0,((E22*F22*I22*L22)+(E22*F22*I22*M22*(1+'1.Salaries Rates Dates'!$B$43))),
(((E22*G22*I22/12*9*L22)+(E22*G22*I22/12*9*M22*(1+'1.Salaries Rates Dates'!$B$43)))+
((E22*H22*I22/12*3*L22)+((E22*H22*I22/12*3*M22*(1+'1.Salaries Rates Dates'!$B$43))))))</f>
        <v>0</v>
      </c>
      <c r="P22" s="152">
        <f>IF($C22="FT",O22*'1.Salaries Rates Dates'!$B$40,IF($C22="PT",O22*'1.Salaries Rates Dates'!$B$41,IF($C22="Clinical",O22*'1.Salaries Rates Dates'!#REF!,IF($C22="ANSFT",O22*'1.Salaries Rates Dates'!#REF!,IF($C22="ANSPT",O22*'1.Salaries Rates Dates'!#REF!)))))</f>
        <v>0</v>
      </c>
      <c r="Q22" s="28">
        <f t="shared" si="9"/>
        <v>0</v>
      </c>
      <c r="R22" s="337"/>
      <c r="S22" s="25">
        <f>E22*(1+'1.Salaries Rates Dates'!B43)</f>
        <v>0</v>
      </c>
      <c r="T22" s="51"/>
      <c r="U22" s="51"/>
      <c r="V22" s="51"/>
      <c r="W22" s="157">
        <f t="shared" si="10"/>
        <v>12</v>
      </c>
      <c r="X22" s="158" t="str">
        <f t="shared" si="11"/>
        <v>1/1/2025</v>
      </c>
      <c r="Y22" s="158">
        <f t="shared" si="12"/>
        <v>45657</v>
      </c>
      <c r="Z22" s="62">
        <f t="shared" si="13"/>
        <v>0.5</v>
      </c>
      <c r="AA22" s="62">
        <f t="shared" si="14"/>
        <v>0.5</v>
      </c>
      <c r="AB22" s="52" t="str">
        <f t="shared" si="34"/>
        <v>0 / 0</v>
      </c>
      <c r="AC22" s="55">
        <f>IF(T22&gt;0,((S22*T22*W22*Z22)+(S22*T22*W22*AA22*(1+'1.Salaries Rates Dates'!$B$43))),
(((S22*U22*W22/12*9*Z22)+(S22*U22*W22/12*9*AA22*(1+'1.Salaries Rates Dates'!$B$43)))+
((S22*V22*W22/12*3*Z22)+((S22*V22*W22/12*3*AA22*(1+'1.Salaries Rates Dates'!$B$43))))))</f>
        <v>0</v>
      </c>
      <c r="AD22" s="152">
        <f>IF($C22="FT",AC22*'1.Salaries Rates Dates'!$B$40,IF($C22="PT",AC22*'1.Salaries Rates Dates'!$B$41,IF($C22="Clinical",AC22*'1.Salaries Rates Dates'!#REF!,IF($C22="ANSFT",AC22*'1.Salaries Rates Dates'!#REF!,IF($C22="ANSPT",AC22*'1.Salaries Rates Dates'!#REF!)))))</f>
        <v>0</v>
      </c>
      <c r="AE22" s="28">
        <f t="shared" si="0"/>
        <v>0</v>
      </c>
      <c r="AF22" s="270"/>
      <c r="AG22" s="25">
        <f>S22*(1+'1.Salaries Rates Dates'!B43)</f>
        <v>0</v>
      </c>
      <c r="AH22" s="51"/>
      <c r="AI22" s="51"/>
      <c r="AJ22" s="51"/>
      <c r="AK22" s="157">
        <f t="shared" si="15"/>
        <v>12</v>
      </c>
      <c r="AL22" s="158" t="str">
        <f t="shared" si="16"/>
        <v>1/1/2025</v>
      </c>
      <c r="AM22" s="62">
        <f t="shared" si="17"/>
        <v>45657</v>
      </c>
      <c r="AN22" s="62">
        <f t="shared" si="18"/>
        <v>0.5</v>
      </c>
      <c r="AO22" s="62">
        <f t="shared" si="19"/>
        <v>0.5</v>
      </c>
      <c r="AP22" s="52" t="str">
        <f t="shared" si="20"/>
        <v>0 / 0</v>
      </c>
      <c r="AQ22" s="55">
        <f>IF(AH22&gt;0,((AG22*AH22*AK22*AN22)+(AG22*AH22*AK22*AO22*(1+'1.Salaries Rates Dates'!$B$43))),
(((AG22*AI22*AK22/12*9*AN22)+(AG22*AI22*AK22/12*9*AO22*(1+'1.Salaries Rates Dates'!$B$43)))+
((AG22*AJ22*AK22/12*3*AN22)+((AG22*AJ22*AK22/12*3*AO22*(1+'1.Salaries Rates Dates'!$B$43))))))</f>
        <v>0</v>
      </c>
      <c r="AR22" s="152">
        <f>IF($C22="FT",AQ22*'1.Salaries Rates Dates'!$B$40,IF($C22="PT",AQ22*'1.Salaries Rates Dates'!$B$41,IF($C22="Clinical",AQ22*'1.Salaries Rates Dates'!#REF!,IF($C22="ANSFT",AQ22*'1.Salaries Rates Dates'!#REF!,IF($C22="ANSPT",AQ22*'1.Salaries Rates Dates'!#REF!)))))</f>
        <v>0</v>
      </c>
      <c r="AS22" s="28">
        <f t="shared" si="1"/>
        <v>0</v>
      </c>
      <c r="AT22" s="270"/>
      <c r="AU22" s="25">
        <f>AG22*(1+'1.Salaries Rates Dates'!B43)</f>
        <v>0</v>
      </c>
      <c r="AV22" s="51"/>
      <c r="AW22" s="51"/>
      <c r="AX22" s="51"/>
      <c r="AY22" s="157">
        <f t="shared" si="21"/>
        <v>12</v>
      </c>
      <c r="AZ22" s="158" t="str">
        <f t="shared" si="22"/>
        <v>1/1/2025</v>
      </c>
      <c r="BA22" s="63">
        <f t="shared" si="23"/>
        <v>45657</v>
      </c>
      <c r="BB22" s="62">
        <f t="shared" si="24"/>
        <v>0.5</v>
      </c>
      <c r="BC22" s="62">
        <f t="shared" si="25"/>
        <v>0.5</v>
      </c>
      <c r="BD22" s="52" t="str">
        <f t="shared" si="26"/>
        <v>0 / 0</v>
      </c>
      <c r="BE22" s="55">
        <f>IF(AV22&gt;0,((AU22*AV22*AY22*BB22)+(AU22*AV22*AY22*BC22*(1+'1.Salaries Rates Dates'!$B$43))),
(((AU22*AW22*AY22/12*9*BB22)+(AU22*AW22*AY22/12*9*BC22*(1+'1.Salaries Rates Dates'!$B$43)))+
((AU22*AX22*AY22/12*3*BB22)+((AU22*AX22*AY22/12*3*BC22*(1+'1.Salaries Rates Dates'!$B$43))))))</f>
        <v>0</v>
      </c>
      <c r="BF22" s="152">
        <f>IF($C22="FT",BE22*'1.Salaries Rates Dates'!$B$40,IF($C22="PT",BE22*'1.Salaries Rates Dates'!$B$41,IF($C22="Clinical",BE22*'1.Salaries Rates Dates'!#REF!,IF($C22="ANSFT",BE22*'1.Salaries Rates Dates'!#REF!,IF($C22="ANSPT",BE22*'1.Salaries Rates Dates'!#REF!)))))</f>
        <v>0</v>
      </c>
      <c r="BG22" s="28">
        <f t="shared" si="2"/>
        <v>0</v>
      </c>
      <c r="BH22" s="270"/>
      <c r="BI22" s="25">
        <f>AU22*(1+'1.Salaries Rates Dates'!B43)</f>
        <v>0</v>
      </c>
      <c r="BJ22" s="51"/>
      <c r="BK22" s="51"/>
      <c r="BL22" s="51"/>
      <c r="BM22" s="157">
        <f t="shared" si="27"/>
        <v>12</v>
      </c>
      <c r="BN22" s="158" t="str">
        <f t="shared" si="28"/>
        <v>1/1/2025</v>
      </c>
      <c r="BO22" s="63">
        <f t="shared" si="29"/>
        <v>45657</v>
      </c>
      <c r="BP22" s="62">
        <f t="shared" si="30"/>
        <v>0.5</v>
      </c>
      <c r="BQ22" s="62">
        <f t="shared" si="31"/>
        <v>0.5</v>
      </c>
      <c r="BR22" s="52" t="str">
        <f t="shared" si="32"/>
        <v>0 / 0</v>
      </c>
      <c r="BS22" s="55">
        <f>IF(BJ22&gt;0,((BI22*BJ22*BM22*BP22)+(BI22*BJ22*BM22*BQ22*(1+'1.Salaries Rates Dates'!$B$43))),
(((BI22*BK22*BM22/12*9*BP22)+(BI22*BK22*BM22/12*9*BQ22*(1+'1.Salaries Rates Dates'!$B$43)))+
((BI22*BL22*BM22/12*3*BP22)+((BI22*BL22*BM22/12*3*BQ22*(1+'1.Salaries Rates Dates'!$B$43))))))</f>
        <v>0</v>
      </c>
      <c r="BT22" s="152">
        <f>IF($C22="FT",BS22*'1.Salaries Rates Dates'!$B$40,IF($C22="PT",BS22*'1.Salaries Rates Dates'!$B$41,IF($C22="Clinical",BS22*'1.Salaries Rates Dates'!#REF!,IF($C22="ANSFT",BS22*'1.Salaries Rates Dates'!#REF!,IF($C22="ANSPT",BS22*'1.Salaries Rates Dates'!#REF!)))))</f>
        <v>0</v>
      </c>
      <c r="BU22" s="28">
        <f t="shared" si="3"/>
        <v>0</v>
      </c>
      <c r="BV22" s="270"/>
      <c r="BW22" s="14">
        <f t="shared" si="4"/>
        <v>0</v>
      </c>
      <c r="BX22" s="14">
        <f t="shared" si="4"/>
        <v>0</v>
      </c>
      <c r="BY22" s="14">
        <f t="shared" si="4"/>
        <v>0</v>
      </c>
      <c r="BZ22" s="98"/>
      <c r="CA22" s="59">
        <f>'1.Salaries Rates Dates'!D11</f>
        <v>0</v>
      </c>
      <c r="CB22" s="85">
        <f>IF(F22&gt;0,((E22*(I22*F22))*L22)+((E22*(I22*F22))*M22*(1+'1.Salaries Rates Dates'!$B$43)),
(((E22*G22*I22/12*9*L22)+(E22*G22*I22/12*9*M22*(1+'1.Salaries Rates Dates'!$B$43)))))</f>
        <v>0</v>
      </c>
      <c r="CC22" s="85">
        <f>IF(T22&gt;0,((S22*(W22*T22))*Z22)+((S22*(W22*T22))*AA22*(1+'1.Salaries Rates Dates'!$B$43)),
(((S22*U22*W22/12*9*Z22)+(S22*U22*W22/12*9*AA22*(1+'1.Salaries Rates Dates'!$B$43)))))</f>
        <v>0</v>
      </c>
      <c r="CD22" s="85">
        <f>IF(AH22&gt;0,((AG22*(AK22*AH22))*AN22)+((AG22*(AK22*AH22))*AO22*(1+'1.Salaries Rates Dates'!$B$43)),
(((AG22*AI22*AK22/12*9*AN22)+(AG22*AI22*AK22/12*9*AO22*(1+'1.Salaries Rates Dates'!$B$43)))))</f>
        <v>0</v>
      </c>
      <c r="CE22" s="85">
        <f>IF(AV22&gt;0,((AU22*(AY22*AV22))*BB22)+((AU22*(AY22*AV22))*BC22*(1+'1.Salaries Rates Dates'!$B$43)),
(((AU22*AW22*AY22/12*9*BB22)+(AU22*AW22*AY22/12*9*BC22*(1+'1.Salaries Rates Dates'!$B$43)))))</f>
        <v>0</v>
      </c>
      <c r="CF22" s="86">
        <f>IF(BJ22&gt;0,((BI22*(BM22*BJ22))*BP22)+((BI22*(BM22*BJ22))*BQ22*(1+'1.Salaries Rates Dates'!$B$43)),
(((BI22*BK22*BM22/12*9*BP22)+(BI22*BK22*BM22/12*9*BQ22*(1+'1.Salaries Rates Dates'!$B$43)))))</f>
        <v>0</v>
      </c>
      <c r="CG22" s="86">
        <f t="shared" si="35"/>
        <v>0</v>
      </c>
    </row>
    <row r="23" spans="1:85" hidden="1" x14ac:dyDescent="0.25">
      <c r="A23" s="15">
        <v>9</v>
      </c>
      <c r="B23" s="83">
        <f>'1.Salaries Rates Dates'!C12</f>
        <v>0</v>
      </c>
      <c r="C23" s="30" t="s">
        <v>32</v>
      </c>
      <c r="D23" s="362"/>
      <c r="E23" s="25">
        <f>'1.Salaries Rates Dates'!Z12</f>
        <v>0</v>
      </c>
      <c r="F23" s="51"/>
      <c r="G23" s="51"/>
      <c r="H23" s="51"/>
      <c r="I23" s="157">
        <f t="shared" si="36"/>
        <v>12</v>
      </c>
      <c r="J23" s="158" t="str">
        <f t="shared" si="5"/>
        <v>1/1/2025</v>
      </c>
      <c r="K23" s="158">
        <f t="shared" si="33"/>
        <v>45657</v>
      </c>
      <c r="L23" s="62">
        <f t="shared" si="6"/>
        <v>0.5</v>
      </c>
      <c r="M23" s="62">
        <f t="shared" si="7"/>
        <v>0.5</v>
      </c>
      <c r="N23" s="52" t="str">
        <f t="shared" si="8"/>
        <v>0 / 0</v>
      </c>
      <c r="O23" s="55">
        <f>IF(F23&gt;0,((E23*F23*I23*L23)+(E23*F23*I23*M23*(1+'1.Salaries Rates Dates'!$B$43))),
(((E23*G23*I23/12*9*L23)+(E23*G23*I23/12*9*M23*(1+'1.Salaries Rates Dates'!$B$43)))+
((E23*H23*I23/12*3*L23)+((E23*H23*I23/12*3*M23*(1+'1.Salaries Rates Dates'!$B$43))))))</f>
        <v>0</v>
      </c>
      <c r="P23" s="152">
        <f>IF($C23="FT",O23*'1.Salaries Rates Dates'!$B$40,IF($C23="PT",O23*'1.Salaries Rates Dates'!$B$41,IF($C23="Clinical",O23*'1.Salaries Rates Dates'!#REF!,IF($C23="ANSFT",O23*'1.Salaries Rates Dates'!#REF!,IF($C23="ANSPT",O23*'1.Salaries Rates Dates'!#REF!)))))</f>
        <v>0</v>
      </c>
      <c r="Q23" s="28">
        <f t="shared" si="9"/>
        <v>0</v>
      </c>
      <c r="R23" s="337"/>
      <c r="S23" s="25">
        <f>E23*(1+'1.Salaries Rates Dates'!B43)</f>
        <v>0</v>
      </c>
      <c r="T23" s="51"/>
      <c r="U23" s="51"/>
      <c r="V23" s="51"/>
      <c r="W23" s="157">
        <f t="shared" si="10"/>
        <v>12</v>
      </c>
      <c r="X23" s="158" t="str">
        <f t="shared" si="11"/>
        <v>1/1/2025</v>
      </c>
      <c r="Y23" s="158">
        <f t="shared" si="12"/>
        <v>45657</v>
      </c>
      <c r="Z23" s="62">
        <f t="shared" si="13"/>
        <v>0.5</v>
      </c>
      <c r="AA23" s="62">
        <f t="shared" si="14"/>
        <v>0.5</v>
      </c>
      <c r="AB23" s="52" t="str">
        <f t="shared" si="34"/>
        <v>0 / 0</v>
      </c>
      <c r="AC23" s="55">
        <f>IF(T23&gt;0,((S23*T23*W23*Z23)+(S23*T23*W23*AA23*(1+'1.Salaries Rates Dates'!$B$43))),
(((S23*U23*W23/12*9*Z23)+(S23*U23*W23/12*9*AA23*(1+'1.Salaries Rates Dates'!$B$43)))+
((S23*V23*W23/12*3*Z23)+((S23*V23*W23/12*3*AA23*(1+'1.Salaries Rates Dates'!$B$43))))))</f>
        <v>0</v>
      </c>
      <c r="AD23" s="152">
        <f>IF($C23="FT",AC23*'1.Salaries Rates Dates'!$B$40,IF($C23="PT",AC23*'1.Salaries Rates Dates'!$B$41,IF($C23="Clinical",AC23*'1.Salaries Rates Dates'!#REF!,IF($C23="ANSFT",AC23*'1.Salaries Rates Dates'!#REF!,IF($C23="ANSPT",AC23*'1.Salaries Rates Dates'!#REF!)))))</f>
        <v>0</v>
      </c>
      <c r="AE23" s="28">
        <f t="shared" si="0"/>
        <v>0</v>
      </c>
      <c r="AF23" s="270"/>
      <c r="AG23" s="25">
        <f>S23*(1+'1.Salaries Rates Dates'!B43)</f>
        <v>0</v>
      </c>
      <c r="AH23" s="51"/>
      <c r="AI23" s="51"/>
      <c r="AJ23" s="51"/>
      <c r="AK23" s="157">
        <f t="shared" si="15"/>
        <v>12</v>
      </c>
      <c r="AL23" s="158" t="str">
        <f t="shared" si="16"/>
        <v>1/1/2025</v>
      </c>
      <c r="AM23" s="62">
        <f t="shared" si="17"/>
        <v>45657</v>
      </c>
      <c r="AN23" s="62">
        <f t="shared" si="18"/>
        <v>0.5</v>
      </c>
      <c r="AO23" s="62">
        <f t="shared" si="19"/>
        <v>0.5</v>
      </c>
      <c r="AP23" s="52" t="str">
        <f t="shared" si="20"/>
        <v>0 / 0</v>
      </c>
      <c r="AQ23" s="55">
        <f>IF(AH23&gt;0,((AG23*AH23*AK23*AN23)+(AG23*AH23*AK23*AO23*(1+'1.Salaries Rates Dates'!$B$43))),
(((AG23*AI23*AK23/12*9*AN23)+(AG23*AI23*AK23/12*9*AO23*(1+'1.Salaries Rates Dates'!$B$43)))+
((AG23*AJ23*AK23/12*3*AN23)+((AG23*AJ23*AK23/12*3*AO23*(1+'1.Salaries Rates Dates'!$B$43))))))</f>
        <v>0</v>
      </c>
      <c r="AR23" s="152">
        <f>IF($C23="FT",AQ23*'1.Salaries Rates Dates'!$B$40,IF($C23="PT",AQ23*'1.Salaries Rates Dates'!$B$41,IF($C23="Clinical",AQ23*'1.Salaries Rates Dates'!#REF!,IF($C23="ANSFT",AQ23*'1.Salaries Rates Dates'!#REF!,IF($C23="ANSPT",AQ23*'1.Salaries Rates Dates'!#REF!)))))</f>
        <v>0</v>
      </c>
      <c r="AS23" s="28">
        <f t="shared" si="1"/>
        <v>0</v>
      </c>
      <c r="AT23" s="270"/>
      <c r="AU23" s="25">
        <f>AG23*(1+'1.Salaries Rates Dates'!B43)</f>
        <v>0</v>
      </c>
      <c r="AV23" s="51"/>
      <c r="AW23" s="51"/>
      <c r="AX23" s="51"/>
      <c r="AY23" s="157">
        <f t="shared" si="21"/>
        <v>12</v>
      </c>
      <c r="AZ23" s="158" t="str">
        <f t="shared" si="22"/>
        <v>1/1/2025</v>
      </c>
      <c r="BA23" s="63">
        <f t="shared" si="23"/>
        <v>45657</v>
      </c>
      <c r="BB23" s="62">
        <f t="shared" si="24"/>
        <v>0.5</v>
      </c>
      <c r="BC23" s="62">
        <f t="shared" si="25"/>
        <v>0.5</v>
      </c>
      <c r="BD23" s="52" t="str">
        <f t="shared" si="26"/>
        <v>0 / 0</v>
      </c>
      <c r="BE23" s="55">
        <f>IF(AV23&gt;0,((AU23*AV23*AY23*BB23)+(AU23*AV23*AY23*BC23*(1+'1.Salaries Rates Dates'!$B$43))),
(((AU23*AW23*AY23/12*9*BB23)+(AU23*AW23*AY23/12*9*BC23*(1+'1.Salaries Rates Dates'!$B$43)))+
((AU23*AX23*AY23/12*3*BB23)+((AU23*AX23*AY23/12*3*BC23*(1+'1.Salaries Rates Dates'!$B$43))))))</f>
        <v>0</v>
      </c>
      <c r="BF23" s="152">
        <f>IF($C23="FT",BE23*'1.Salaries Rates Dates'!$B$40,IF($C23="PT",BE23*'1.Salaries Rates Dates'!$B$41,IF($C23="Clinical",BE23*'1.Salaries Rates Dates'!#REF!,IF($C23="ANSFT",BE23*'1.Salaries Rates Dates'!#REF!,IF($C23="ANSPT",BE23*'1.Salaries Rates Dates'!#REF!)))))</f>
        <v>0</v>
      </c>
      <c r="BG23" s="28">
        <f t="shared" si="2"/>
        <v>0</v>
      </c>
      <c r="BH23" s="270"/>
      <c r="BI23" s="25">
        <f>AU23*(1+'1.Salaries Rates Dates'!B43)</f>
        <v>0</v>
      </c>
      <c r="BJ23" s="51"/>
      <c r="BK23" s="51"/>
      <c r="BL23" s="51"/>
      <c r="BM23" s="157">
        <f t="shared" si="27"/>
        <v>12</v>
      </c>
      <c r="BN23" s="158" t="str">
        <f t="shared" si="28"/>
        <v>1/1/2025</v>
      </c>
      <c r="BO23" s="63">
        <f t="shared" si="29"/>
        <v>45657</v>
      </c>
      <c r="BP23" s="62">
        <f t="shared" si="30"/>
        <v>0.5</v>
      </c>
      <c r="BQ23" s="62">
        <f t="shared" si="31"/>
        <v>0.5</v>
      </c>
      <c r="BR23" s="52" t="str">
        <f t="shared" si="32"/>
        <v>0 / 0</v>
      </c>
      <c r="BS23" s="55">
        <f>IF(BJ23&gt;0,((BI23*BJ23*BM23*BP23)+(BI23*BJ23*BM23*BQ23*(1+'1.Salaries Rates Dates'!$B$43))),
(((BI23*BK23*BM23/12*9*BP23)+(BI23*BK23*BM23/12*9*BQ23*(1+'1.Salaries Rates Dates'!$B$43)))+
((BI23*BL23*BM23/12*3*BP23)+((BI23*BL23*BM23/12*3*BQ23*(1+'1.Salaries Rates Dates'!$B$43))))))</f>
        <v>0</v>
      </c>
      <c r="BT23" s="152">
        <f>IF($C23="FT",BS23*'1.Salaries Rates Dates'!$B$40,IF($C23="PT",BS23*'1.Salaries Rates Dates'!$B$41,IF($C23="Clinical",BS23*'1.Salaries Rates Dates'!#REF!,IF($C23="ANSFT",BS23*'1.Salaries Rates Dates'!#REF!,IF($C23="ANSPT",BS23*'1.Salaries Rates Dates'!#REF!)))))</f>
        <v>0</v>
      </c>
      <c r="BU23" s="28">
        <f t="shared" si="3"/>
        <v>0</v>
      </c>
      <c r="BV23" s="270"/>
      <c r="BW23" s="14">
        <f t="shared" si="4"/>
        <v>0</v>
      </c>
      <c r="BX23" s="14">
        <f t="shared" si="4"/>
        <v>0</v>
      </c>
      <c r="BY23" s="14">
        <f t="shared" si="4"/>
        <v>0</v>
      </c>
      <c r="BZ23" s="98"/>
      <c r="CA23" s="59">
        <f>'1.Salaries Rates Dates'!D12</f>
        <v>0</v>
      </c>
      <c r="CB23" s="85">
        <f>IF(F23&gt;0,((E23*(I23*F23))*L23)+((E23*(I23*F23))*M23*(1+'1.Salaries Rates Dates'!$B$43)),
(((E23*G23*I23/12*9*L23)+(E23*G23*I23/12*9*M23*(1+'1.Salaries Rates Dates'!$B$43)))))</f>
        <v>0</v>
      </c>
      <c r="CC23" s="85">
        <f>IF(T23&gt;0,((S23*(W23*T23))*Z23)+((S23*(W23*T23))*AA23*(1+'1.Salaries Rates Dates'!$B$43)),
(((S23*U23*W23/12*9*Z23)+(S23*U23*W23/12*9*AA23*(1+'1.Salaries Rates Dates'!$B$43)))))</f>
        <v>0</v>
      </c>
      <c r="CD23" s="85">
        <f>IF(AH23&gt;0,((AG23*(AK23*AH23))*AN23)+((AG23*(AK23*AH23))*AO23*(1+'1.Salaries Rates Dates'!$B$43)),
(((AG23*AI23*AK23/12*9*AN23)+(AG23*AI23*AK23/12*9*AO23*(1+'1.Salaries Rates Dates'!$B$43)))))</f>
        <v>0</v>
      </c>
      <c r="CE23" s="85">
        <f>IF(AV23&gt;0,((AU23*(AY23*AV23))*BB23)+((AU23*(AY23*AV23))*BC23*(1+'1.Salaries Rates Dates'!$B$43)),
(((AU23*AW23*AY23/12*9*BB23)+(AU23*AW23*AY23/12*9*BC23*(1+'1.Salaries Rates Dates'!$B$43)))))</f>
        <v>0</v>
      </c>
      <c r="CF23" s="86">
        <f>IF(BJ23&gt;0,((BI23*(BM23*BJ23))*BP23)+((BI23*(BM23*BJ23))*BQ23*(1+'1.Salaries Rates Dates'!$B$43)),
(((BI23*BK23*BM23/12*9*BP23)+(BI23*BK23*BM23/12*9*BQ23*(1+'1.Salaries Rates Dates'!$B$43)))))</f>
        <v>0</v>
      </c>
      <c r="CG23" s="86">
        <f t="shared" si="35"/>
        <v>0</v>
      </c>
    </row>
    <row r="24" spans="1:85" hidden="1" x14ac:dyDescent="0.25">
      <c r="A24" s="15">
        <v>10</v>
      </c>
      <c r="B24" s="83">
        <f>'1.Salaries Rates Dates'!C13</f>
        <v>0</v>
      </c>
      <c r="C24" s="30" t="s">
        <v>32</v>
      </c>
      <c r="D24" s="362"/>
      <c r="E24" s="25">
        <f>'1.Salaries Rates Dates'!Z13</f>
        <v>0</v>
      </c>
      <c r="F24" s="51"/>
      <c r="G24" s="51"/>
      <c r="H24" s="51"/>
      <c r="I24" s="157">
        <f>IFERROR((DATEDIF(F$10-DAY(F$10)+1,P$10,"m")-1+(1+EOMONTH(F$10,0)-F$10)/DAY(DATE(YEAR(F$10),MONTH(F$10)+1,))+(P$10-EOMONTH(P$10,-1))/DAY(DATE(YEAR(P$10),MONTH(P$10)+1,))),"")</f>
        <v>12</v>
      </c>
      <c r="J24" s="158" t="str">
        <f>IF(P$10&gt;0,("1/1/"&amp;YEAR(P$10)),"0")</f>
        <v>1/1/2025</v>
      </c>
      <c r="K24" s="158">
        <f>J24-1</f>
        <v>45657</v>
      </c>
      <c r="L24" s="62">
        <f>(IF(K24&lt;F$10,1,(DATEDIF(F$10-DAY(F$10)+1,K24,"m")-1+(1+EOMONTH(F$10,0)-F$10)/DAY(DATE(YEAR(F$10),MONTH(F$10)+1,))+(K24-EOMONTH(K24,-1))/DAY(DATE(YEAR(K24),MONTH(K24)+1,)))/I24))</f>
        <v>0.5</v>
      </c>
      <c r="M24" s="62">
        <f t="shared" si="7"/>
        <v>0.5</v>
      </c>
      <c r="N24" s="52" t="str">
        <f t="shared" si="8"/>
        <v>0 / 0</v>
      </c>
      <c r="O24" s="55">
        <f>IF(F24&gt;0,((E24*F24*I24*L24)+(E24*F24*I24*M24*(1+'1.Salaries Rates Dates'!$B$43))),
(((E24*G24*I24/12*9*L24)+(E24*G24*I24/12*9*M24*(1+'1.Salaries Rates Dates'!$B$43)))+
((E24*H24*I24/12*3*L24)+((E24*H24*I24/12*3*M24*(1+'1.Salaries Rates Dates'!$B$43))))))</f>
        <v>0</v>
      </c>
      <c r="P24" s="152">
        <f>IF($C24="FT",O24*'1.Salaries Rates Dates'!$B$40,IF($C24="PT",O24*'1.Salaries Rates Dates'!$B$41,IF($C24="Clinical",O24*'1.Salaries Rates Dates'!#REF!,IF($C24="ANSFT",O24*'1.Salaries Rates Dates'!#REF!,IF($C24="ANSPT",O24*'1.Salaries Rates Dates'!#REF!)))))</f>
        <v>0</v>
      </c>
      <c r="Q24" s="28">
        <f>O24+P24</f>
        <v>0</v>
      </c>
      <c r="R24" s="337"/>
      <c r="S24" s="25">
        <f>E24*(1+'1.Salaries Rates Dates'!B43)</f>
        <v>0</v>
      </c>
      <c r="T24" s="51"/>
      <c r="U24" s="51"/>
      <c r="V24" s="51"/>
      <c r="W24" s="157">
        <f t="shared" si="10"/>
        <v>12</v>
      </c>
      <c r="X24" s="158" t="str">
        <f t="shared" si="11"/>
        <v>1/1/2025</v>
      </c>
      <c r="Y24" s="158">
        <f t="shared" si="12"/>
        <v>45657</v>
      </c>
      <c r="Z24" s="62">
        <f t="shared" si="13"/>
        <v>0.5</v>
      </c>
      <c r="AA24" s="62">
        <f t="shared" si="14"/>
        <v>0.5</v>
      </c>
      <c r="AB24" s="52" t="str">
        <f t="shared" si="34"/>
        <v>0 / 0</v>
      </c>
      <c r="AC24" s="55">
        <f>IF(T24&gt;0,((S24*T24*W24*Z24)+(S24*T24*W24*AA24*(1+'1.Salaries Rates Dates'!$B$43))),
(((S24*U24*W24/12*9*Z24)+(S24*U24*W24/12*9*AA24*(1+'1.Salaries Rates Dates'!$B$43)))+
((S24*V24*W24/12*3*Z24)+((S24*V24*W24/12*3*AA24*(1+'1.Salaries Rates Dates'!$B$43))))))</f>
        <v>0</v>
      </c>
      <c r="AD24" s="152">
        <f>IF($C24="FT",AC24*'1.Salaries Rates Dates'!$B$40,IF($C24="PT",AC24*'1.Salaries Rates Dates'!$B$41,IF($C24="Clinical",AC24*'1.Salaries Rates Dates'!#REF!,IF($C24="ANSFT",AC24*'1.Salaries Rates Dates'!#REF!,IF($C24="ANSPT",AC24*'1.Salaries Rates Dates'!#REF!)))))</f>
        <v>0</v>
      </c>
      <c r="AE24" s="28">
        <f t="shared" si="0"/>
        <v>0</v>
      </c>
      <c r="AF24" s="270"/>
      <c r="AG24" s="25">
        <f>S24*(1+'1.Salaries Rates Dates'!B43)</f>
        <v>0</v>
      </c>
      <c r="AH24" s="51"/>
      <c r="AI24" s="51"/>
      <c r="AJ24" s="51"/>
      <c r="AK24" s="157">
        <f t="shared" si="15"/>
        <v>12</v>
      </c>
      <c r="AL24" s="158" t="str">
        <f t="shared" si="16"/>
        <v>1/1/2025</v>
      </c>
      <c r="AM24" s="62">
        <f t="shared" si="17"/>
        <v>45657</v>
      </c>
      <c r="AN24" s="62">
        <f t="shared" si="18"/>
        <v>0.5</v>
      </c>
      <c r="AO24" s="62">
        <f t="shared" si="19"/>
        <v>0.5</v>
      </c>
      <c r="AP24" s="52" t="str">
        <f t="shared" si="20"/>
        <v>0 / 0</v>
      </c>
      <c r="AQ24" s="55">
        <f>IF(AH24&gt;0,((AG24*AH24*AK24*AN24)+(AG24*AH24*AK24*AO24*(1+'1.Salaries Rates Dates'!$B$43))),
(((AG24*AI24*AK24/12*9*AN24)+(AG24*AI24*AK24/12*9*AO24*(1+'1.Salaries Rates Dates'!$B$43)))+
((AG24*AJ24*AK24/12*3*AN24)+((AG24*AJ24*AK24/12*3*AO24*(1+'1.Salaries Rates Dates'!$B$43))))))</f>
        <v>0</v>
      </c>
      <c r="AR24" s="152">
        <f>IF($C24="FT",AQ24*'1.Salaries Rates Dates'!$B$40,IF($C24="PT",AQ24*'1.Salaries Rates Dates'!$B$41,IF($C24="Clinical",AQ24*'1.Salaries Rates Dates'!#REF!,IF($C24="ANSFT",AQ24*'1.Salaries Rates Dates'!#REF!,IF($C24="ANSPT",AQ24*'1.Salaries Rates Dates'!#REF!)))))</f>
        <v>0</v>
      </c>
      <c r="AS24" s="28">
        <f t="shared" si="1"/>
        <v>0</v>
      </c>
      <c r="AT24" s="270"/>
      <c r="AU24" s="25">
        <f>AG24*(1+'1.Salaries Rates Dates'!B43)</f>
        <v>0</v>
      </c>
      <c r="AV24" s="51"/>
      <c r="AW24" s="51"/>
      <c r="AX24" s="51"/>
      <c r="AY24" s="157">
        <f t="shared" si="21"/>
        <v>12</v>
      </c>
      <c r="AZ24" s="158" t="str">
        <f t="shared" si="22"/>
        <v>1/1/2025</v>
      </c>
      <c r="BA24" s="63">
        <f t="shared" si="23"/>
        <v>45657</v>
      </c>
      <c r="BB24" s="62">
        <f t="shared" si="24"/>
        <v>0.5</v>
      </c>
      <c r="BC24" s="62">
        <f t="shared" si="25"/>
        <v>0.5</v>
      </c>
      <c r="BD24" s="52" t="str">
        <f t="shared" si="26"/>
        <v>0 / 0</v>
      </c>
      <c r="BE24" s="55">
        <f>IF(AV24&gt;0,((AU24*AV24*AY24*BB24)+(AU24*AV24*AY24*BC24*(1+'1.Salaries Rates Dates'!$B$43))),
(((AU24*AW24*AY24/12*9*BB24)+(AU24*AW24*AY24/12*9*BC24*(1+'1.Salaries Rates Dates'!$B$43)))+
((AU24*AX24*AY24/12*3*BB24)+((AU24*AX24*AY24/12*3*BC24*(1+'1.Salaries Rates Dates'!$B$43))))))</f>
        <v>0</v>
      </c>
      <c r="BF24" s="152">
        <f>IF($C24="FT",BE24*'1.Salaries Rates Dates'!$B$40,IF($C24="PT",BE24*'1.Salaries Rates Dates'!$B$41,IF($C24="Clinical",BE24*'1.Salaries Rates Dates'!#REF!,IF($C24="ANSFT",BE24*'1.Salaries Rates Dates'!#REF!,IF($C24="ANSPT",BE24*'1.Salaries Rates Dates'!#REF!)))))</f>
        <v>0</v>
      </c>
      <c r="BG24" s="28">
        <f t="shared" si="2"/>
        <v>0</v>
      </c>
      <c r="BH24" s="270"/>
      <c r="BI24" s="25">
        <f>AU24*(1+'1.Salaries Rates Dates'!B43)</f>
        <v>0</v>
      </c>
      <c r="BJ24" s="51"/>
      <c r="BK24" s="51"/>
      <c r="BL24" s="51"/>
      <c r="BM24" s="157">
        <f t="shared" si="27"/>
        <v>12</v>
      </c>
      <c r="BN24" s="158" t="str">
        <f t="shared" si="28"/>
        <v>1/1/2025</v>
      </c>
      <c r="BO24" s="63">
        <f t="shared" si="29"/>
        <v>45657</v>
      </c>
      <c r="BP24" s="62">
        <f t="shared" si="30"/>
        <v>0.5</v>
      </c>
      <c r="BQ24" s="62">
        <f t="shared" si="31"/>
        <v>0.5</v>
      </c>
      <c r="BR24" s="52" t="str">
        <f t="shared" si="32"/>
        <v>0 / 0</v>
      </c>
      <c r="BS24" s="55">
        <f>IF(BJ24&gt;0,((BI24*BJ24*BM24*BP24)+(BI24*BJ24*BM24*BQ24*(1+'1.Salaries Rates Dates'!$B$43))),
(((BI24*BK24*BM24/12*9*BP24)+(BI24*BK24*BM24/12*9*BQ24*(1+'1.Salaries Rates Dates'!$B$43)))+
((BI24*BL24*BM24/12*3*BP24)+((BI24*BL24*BM24/12*3*BQ24*(1+'1.Salaries Rates Dates'!$B$43))))))</f>
        <v>0</v>
      </c>
      <c r="BT24" s="152">
        <f>IF($C24="FT",BS24*'1.Salaries Rates Dates'!$B$40,IF($C24="PT",BS24*'1.Salaries Rates Dates'!$B$41,IF($C24="Clinical",BS24*'1.Salaries Rates Dates'!#REF!,IF($C24="ANSFT",BS24*'1.Salaries Rates Dates'!#REF!,IF($C24="ANSPT",BS24*'1.Salaries Rates Dates'!#REF!)))))</f>
        <v>0</v>
      </c>
      <c r="BU24" s="28">
        <f t="shared" si="3"/>
        <v>0</v>
      </c>
      <c r="BV24" s="270"/>
      <c r="BW24" s="14">
        <f t="shared" si="4"/>
        <v>0</v>
      </c>
      <c r="BX24" s="14">
        <f t="shared" si="4"/>
        <v>0</v>
      </c>
      <c r="BY24" s="14">
        <f t="shared" si="4"/>
        <v>0</v>
      </c>
      <c r="BZ24" s="98"/>
      <c r="CA24" s="59">
        <f>'1.Salaries Rates Dates'!D13</f>
        <v>0</v>
      </c>
      <c r="CB24" s="85">
        <f>IF(F24&gt;0,((E24*(I24*F24))*L24)+((E24*(I24*F24))*M24*(1+'1.Salaries Rates Dates'!$B$43)),
(((E24*G24*I24/12*9*L24)+(E24*G24*I24/12*9*M24*(1+'1.Salaries Rates Dates'!$B$43)))))</f>
        <v>0</v>
      </c>
      <c r="CC24" s="85">
        <f>IF(T24&gt;0,((S24*(W24*T24))*Z24)+((S24*(W24*T24))*AA24*(1+'1.Salaries Rates Dates'!$B$43)),
(((S24*U24*W24/12*9*Z24)+(S24*U24*W24/12*9*AA24*(1+'1.Salaries Rates Dates'!$B$43)))))</f>
        <v>0</v>
      </c>
      <c r="CD24" s="85">
        <f>IF(AH24&gt;0,((AG24*(AK24*AH24))*AN24)+((AG24*(AK24*AH24))*AO24*(1+'1.Salaries Rates Dates'!$B$43)),
(((AG24*AI24*AK24/12*9*AN24)+(AG24*AI24*AK24/12*9*AO24*(1+'1.Salaries Rates Dates'!$B$43)))))</f>
        <v>0</v>
      </c>
      <c r="CE24" s="85">
        <f>IF(AV24&gt;0,((AU24*(AY24*AV24))*BB24)+((AU24*(AY24*AV24))*BC24*(1+'1.Salaries Rates Dates'!$B$43)),
(((AU24*AW24*AY24/12*9*BB24)+(AU24*AW24*AY24/12*9*BC24*(1+'1.Salaries Rates Dates'!$B$43)))))</f>
        <v>0</v>
      </c>
      <c r="CF24" s="86">
        <f>IF(BJ24&gt;0,((BI24*(BM24*BJ24))*BP24)+((BI24*(BM24*BJ24))*BQ24*(1+'1.Salaries Rates Dates'!$B$43)),
(((BI24*BK24*BM24/12*9*BP24)+(BI24*BK24*BM24/12*9*BQ24*(1+'1.Salaries Rates Dates'!$B$43)))))</f>
        <v>0</v>
      </c>
      <c r="CG24" s="86">
        <f t="shared" si="35"/>
        <v>0</v>
      </c>
    </row>
    <row r="25" spans="1:85" x14ac:dyDescent="0.25">
      <c r="A25" s="305" t="s">
        <v>110</v>
      </c>
      <c r="B25" s="306"/>
      <c r="C25" s="307"/>
      <c r="D25" s="36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7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70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270"/>
      <c r="BW25" s="181"/>
      <c r="BX25" s="224"/>
      <c r="BY25" s="182"/>
      <c r="BZ25" s="1"/>
      <c r="CA25" s="59">
        <v>2070</v>
      </c>
      <c r="CB25" s="85">
        <f>((E15*H15*I15/12*3*L15)+((E15*H15*I15/12*3*M15*(1+'1.Salaries Rates Dates'!$B$43))))+((E16*H16*I16/12*3*L16)+((E16*H16*I16/12*3*M16*(1+'1.Salaries Rates Dates'!$B$43))))+((E17*H17*I17/12*3*L17)+((E17*H17*I17/12*3*M17*(1+'1.Salaries Rates Dates'!$B$43))))+((E18*H18*I18/12*3*L18)+((E18*H18*I18/12*3*M18*(1+'1.Salaries Rates Dates'!$B$43))))+((E19*H19*I19/12*3*L19)+((E19*H19*I19/12*3*M19*(1+'1.Salaries Rates Dates'!$B$43))))+((E20*H20*I20/12*3*L20)+((E20*H20*I20/12*3*M20*(1+'1.Salaries Rates Dates'!$B$43))))+((E21*H21*I21/12*3*L21)+((E21*H21*I21/12*3*M21*(1+'1.Salaries Rates Dates'!$B$43))))+((E22*H22*I22/12*3*L22)+((E22*H22*I22/12*3*M22*(1+'1.Salaries Rates Dates'!$B$43))))+((E23*H23*I23/12*3*L23)+((E23*H23*I23/12*3*M23*(1+'1.Salaries Rates Dates'!$B$43))))+((E24*H24*I24/12*3*L24)+((E24*H24*I24/12*3*M24*(1+'1.Salaries Rates Dates'!$B$43))))</f>
        <v>0</v>
      </c>
      <c r="CC25" s="85">
        <f>((S15*V15*W15/12*3*Z15)+((S15*V15*W15/12*3*AA15*(1+'1.Salaries Rates Dates'!$B$43))))+((S16*V16*W16/12*3*Z16)+((S16*V16*W16/12*3*AA16*(1+'1.Salaries Rates Dates'!$B$43))))+((S17*V17*W17/12*3*Z17)+((S17*V17*W17/12*3*AA17*(1+'1.Salaries Rates Dates'!$B$43))))+((S18*V18*W18/12*3*Z18)+((S18*V18*W18/12*3*AA18*(1+'1.Salaries Rates Dates'!$B$43))))+((S19*V19*W19/12*3*Z19)+((S19*V19*W19/12*3*AA19*(1+'1.Salaries Rates Dates'!$B$43))))+((S20*V20*W20/12*3*Z20)+((S20*V20*W20/12*3*AA20*(1+'1.Salaries Rates Dates'!$B$43))))+((S21*V21*W21/12*3*Z21)+((S21*V21*W21/12*3*AA21*(1+'1.Salaries Rates Dates'!$B$43))))+((S22*V22*W22/12*3*Z22+((S22*V22*W22/12*3*AA22*(1+'1.Salaries Rates Dates'!$B$43)))))+((S23*V23*W23/12*3*Z23)+((S23*V23*W23/12*3*AA23*(1+'1.Salaries Rates Dates'!$B$43))))+((S24*V24*W24/12*3*Z24)+((S15*V24*W24/12*3*AA24*(1+'1.Salaries Rates Dates'!$B$43))))</f>
        <v>0</v>
      </c>
      <c r="CD25" s="85">
        <f>((AG15*AJ15*AK15/12*3*AN15)+((AG15*AJ15*AK15/12*3*AO15*(1+'1.Salaries Rates Dates'!$B$43))))+((AG16*AJ16*AK16/12*3*AN16)+((AG16*AJ16*AK16/12*3*AO16*(1+'1.Salaries Rates Dates'!$B$43))))+((AG17*AJ17*AK17/12*3*AN17)+((AG17*AJ17*AK17/12*3*AO17*(1+'1.Salaries Rates Dates'!$B$43))))+((AG18*AJ18*AK18/12*3*AN18)+((AG18*AJ18*AK18/12*3*AO18*(1+'1.Salaries Rates Dates'!$B$43))))+((AG19*AJ19*AK19/12*3*AN19)+((AG19*AJ19*AK19/12*3*AO19*(1+'1.Salaries Rates Dates'!$B$43))))+((AG20*AJ20*AK20/12*3*AN20+((AG20*AJ20*AK20/12*3*AO20*(1+'1.Salaries Rates Dates'!$B$43))))+((AG21*AJ21*AK21/12*3*AN21)+((AG21*AJ21*AK21/12*3*AO21*(1+'1.Salaries Rates Dates'!$B$43)))))+((AG22*AJ22*AK22/12*3*AN22)+((AG22*AJ22*AK22/12*3*AO22*(1+'1.Salaries Rates Dates'!$B$43))))+((AG23*AJ23*AK23/12*3*AN23)+((AG23*AJ23*AK23/12*3*AO23*(1+'1.Salaries Rates Dates'!$B$43))))+((AG24*AJ24*AK24/12*3*AN24)+((AG24*AJ24*AK24/12*3*AO24*(1+'1.Salaries Rates Dates'!$B$43))))</f>
        <v>0</v>
      </c>
      <c r="CE25" s="86">
        <f>((AU15*AX15*AY15/12*3*BB15)+((AU15*AX15*AY15/12*3*BC15*(1+'1.Salaries Rates Dates'!$B$43))))+((AU16*AX16*AY16/12*3*BB16+((AU16*AX16*AY16/12*3*BC16*(1+'1.Salaries Rates Dates'!$B$43))))+((AU17*AX17*AY17/12*3*BB17)+((AU17*AX17*AY17/12*3*BC17*(1+'1.Salaries Rates Dates'!$B$43))))+((AU18*AX18*AY18/12*3*BB18)+((AU18*AX18*AY18/12*3*BC18*(1+'1.Salaries Rates Dates'!$B$43))))+((AU19*AX19*AY19/12*3*BB19)+((AU19*AX19*AY19/12*3*BC19*(1+'1.Salaries Rates Dates'!$B$43))))+((AU20*AX20*AY20/12*3*BB20)+((AU20*AX20*AY20/12*3*BC20*(1+'1.Salaries Rates Dates'!$B$43))))+((AU21*AX21*AY21/12*3*BB21)+((AU21*AX21*AY21/12*3*BC21*(1+'1.Salaries Rates Dates'!$B$43)))))+((AU22*AX22*AY22/12*3*BB22+((AU22*AX22*AY22/12*3*BC22*(1+'1.Salaries Rates Dates'!$B$43))))+((AU23*AX23*AY23/12*3*BB23+((AU23*AX23*AY23/12*3*BC23*(1+'1.Salaries Rates Dates'!$B$43))))+((AU24*AX24*AY24/12*3*BB24)+((AU24*AX24*AY24/12*3*BC24*(1+'1.Salaries Rates Dates'!$B$43))))))</f>
        <v>0</v>
      </c>
      <c r="CF25" s="86">
        <f>((BI15*BL15*BM15/12*3*BP15)+((BI15*BL15*BM15/12*3*BQ15*(1+'1.Salaries Rates Dates'!$B$43))))+((BI16*BL16*BM16/12*3*BP16)+((BI16*BL16*BM16/12*3*BQ16*(1+'1.Salaries Rates Dates'!$B$43))))+((BI17*BL17*BM17/12*3*BP17)+((BI17*BL17*BM17/12*3*BQ17*(1+'1.Salaries Rates Dates'!$B$43))))+((BI18*BL18*BM18/12*3*BP18)+((BI18*BL18*BM18/12*3*BQ18*(1+'1.Salaries Rates Dates'!$B$43))))+((BI19*BL19*BM19/12*3*BP19)+((BI19*BL19*BM19/12*3*BQ19*(1+'1.Salaries Rates Dates'!$B$43))))+((BI20*BL20*BM20/12*3*BP20)+((BI20*BL20*BM20/12*3*BQ20*(1+'1.Salaries Rates Dates'!$B$43))))+((BI21*BL21*BM21/12*3*BP21)+((BI21*BL21*BM21/12*3*BQ21*(1+'1.Salaries Rates Dates'!$B$43))))+((BI22*BL22*BM22/12*3*BP22)+((BI22*BL22*BM22/12*3*BQ22*(1+'1.Salaries Rates Dates'!$B$43))))+((BI23*BL23*BM23/12*3*BP23)+((BI23*BL23*BM23/12*3*BQ23*(1+'1.Salaries Rates Dates'!$B$43))))+((BI24*BL24*BM24/12*3*BP24)+((BI24*BL24*BM24/12*3*BQ24*(1+'1.Salaries Rates Dates'!$B$43))))</f>
        <v>0</v>
      </c>
      <c r="CG25" s="86">
        <f>SUM(CB25:CF25)</f>
        <v>0</v>
      </c>
    </row>
    <row r="26" spans="1:85" x14ac:dyDescent="0.25">
      <c r="A26" s="3" t="s">
        <v>4</v>
      </c>
      <c r="B26" s="305" t="s">
        <v>5</v>
      </c>
      <c r="C26" s="307"/>
      <c r="D26" s="36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7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7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270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270"/>
      <c r="BW26" s="181"/>
      <c r="BX26" s="224"/>
      <c r="BY26" s="182"/>
      <c r="BZ26" s="1"/>
      <c r="CA26" s="181"/>
      <c r="CB26" s="224"/>
      <c r="CC26" s="224"/>
      <c r="CD26" s="224"/>
      <c r="CE26" s="224"/>
      <c r="CF26" s="224"/>
      <c r="CG26" s="8"/>
    </row>
    <row r="27" spans="1:85" x14ac:dyDescent="0.25">
      <c r="A27" s="15">
        <v>1</v>
      </c>
      <c r="B27" s="16">
        <f>'1.Salaries Rates Dates'!C16</f>
        <v>0</v>
      </c>
      <c r="C27" s="30" t="s">
        <v>32</v>
      </c>
      <c r="D27" s="362"/>
      <c r="E27" s="25">
        <f>'1.Salaries Rates Dates'!Z16</f>
        <v>0</v>
      </c>
      <c r="F27" s="51"/>
      <c r="G27" s="278"/>
      <c r="H27" s="279"/>
      <c r="I27" s="157">
        <f t="shared" ref="I27:I36" si="37">IFERROR((DATEDIF(F$10-DAY(F$10)+1,P$10,"m")-1+(1+EOMONTH(F$10,0)-F$10)/DAY(DATE(YEAR(F$10),MONTH(F$10)+1,))+(P$10-EOMONTH(P$10,-1))/DAY(DATE(YEAR(P$10),MONTH(P$10)+1,))),"")</f>
        <v>12</v>
      </c>
      <c r="J27" s="159" t="str">
        <f t="shared" ref="J27:J36" si="38">IF(P$10&gt;0,("1/1/"&amp;YEAR(P$10)),"0")</f>
        <v>1/1/2025</v>
      </c>
      <c r="K27" s="158">
        <f t="shared" ref="K27:K36" si="39">J27-1</f>
        <v>45657</v>
      </c>
      <c r="L27" s="62">
        <f t="shared" ref="L27:L36" si="40">(IF(K27&lt;F$10,1,(DATEDIF(F$10-DAY(F$10)+1,K27,"m")-1+(1+EOMONTH(F$10,0)-F$10)/DAY(DATE(YEAR(F$10),MONTH(F$10)+1,))+(K27-EOMONTH(K27,-1))/DAY(DATE(YEAR(K27),MONTH(K27)+1,)))/I27))</f>
        <v>0.5</v>
      </c>
      <c r="M27" s="62">
        <f t="shared" ref="M27:M36" si="41">(IF(L27=1,0,(DATEDIF(J27-DAY(J27)+1,P$10,"m")-1+(1+EOMONTH(J27,0)-J27)/DAY(DATE(YEAR(J27),MONTH(J27)+1,))+(P$10-EOMONTH(P$10,-1))/DAY(DATE(YEAR(P$10),MONTH(P$10)+1,)))/I27))</f>
        <v>0.5</v>
      </c>
      <c r="N27" s="52" t="str">
        <f t="shared" ref="N27:N36" si="42">IF(F27&gt;0,(I27*F27),(G27*(ROUND(YEARFRAC(F$10,P$10),2)*9)&amp;" / "&amp;H27*(ROUND(YEARFRAC(F$10,P$10),2)*3)))</f>
        <v>0 / 0</v>
      </c>
      <c r="O27" s="55">
        <f>IF(F27&gt;0,((E27*F27*I27*L27)+(E27*F27*I27*M27*(1+'1.Salaries Rates Dates'!$B$43))),
(((E27*G27*I27/12*9*L27)+(E27*G27*I27/12*9*M27*(1+'1.Salaries Rates Dates'!$B$43)))+
((E27*H27*I27/12*3*L27)+((E27*H27*I27/12*3*M27*(1+'1.Salaries Rates Dates'!$B$43))))))</f>
        <v>0</v>
      </c>
      <c r="P27" s="152">
        <f>IF($C27="FT",O27*'1.Salaries Rates Dates'!$B$40,IF($C27="PT",O27*'1.Salaries Rates Dates'!$B$41,IF($C27="Clinical",O27*'1.Salaries Rates Dates'!#REF!,IF($C27="ANSFT",O27*'1.Salaries Rates Dates'!#REF!,IF($C27="ANSPT",O27*'1.Salaries Rates Dates'!#REF!)))))</f>
        <v>0</v>
      </c>
      <c r="Q27" s="28">
        <f t="shared" ref="Q27:Q36" si="43">O27+P27</f>
        <v>0</v>
      </c>
      <c r="R27" s="337"/>
      <c r="S27" s="25">
        <f>E27*(1+'1.Salaries Rates Dates'!B43)</f>
        <v>0</v>
      </c>
      <c r="T27" s="51"/>
      <c r="U27" s="278"/>
      <c r="V27" s="279"/>
      <c r="W27" s="157">
        <f t="shared" ref="W27:W36" si="44">IFERROR((DATEDIF(T$10-DAY(T$10)+1,AD$10,"m")-1+(1+EOMONTH(T$10,0)-T$10)/DAY(DATE(YEAR(T$10),MONTH(T$10)+1,))+(AD$10-EOMONTH(AD$10,-1))/DAY(DATE(YEAR(AD$10),MONTH(AD$10)+1,))),"")</f>
        <v>12</v>
      </c>
      <c r="X27" s="158" t="str">
        <f t="shared" ref="X27:X36" si="45">IF(AD$10&gt;0,("1/1/"&amp;YEAR(AD$10)),"0")</f>
        <v>1/1/2025</v>
      </c>
      <c r="Y27" s="158">
        <f t="shared" ref="Y27:Y36" si="46">X27-1</f>
        <v>45657</v>
      </c>
      <c r="Z27" s="62">
        <f t="shared" ref="Z27:Z36" si="47">(IF(Y27&lt;T$10,1,(DATEDIF(T$10-DAY(T$10)+1,Y27,"m")-1+(1+EOMONTH(T$10,0)-T$10)/DAY(DATE(YEAR(T$10),MONTH(T$10)+1,))+(Y27-EOMONTH(Y27,-1))/DAY(DATE(YEAR(Y27),MONTH(Y27)+1,)))/W27))</f>
        <v>0.5</v>
      </c>
      <c r="AA27" s="62">
        <f t="shared" ref="AA27:AA36" si="48">(IF(Z27=1,0,(DATEDIF(X27-DAY(X27)+1,AD$10,"m")-1+(1+EOMONTH(X27,0)-X27)/DAY(DATE(YEAR(X27),MONTH(X27)+1,))+(AD$10-EOMONTH(AD$10,-1))/DAY(DATE(YEAR(AD$10),MONTH(AD$10)+1,)))/W27))</f>
        <v>0.5</v>
      </c>
      <c r="AB27" s="52" t="str">
        <f t="shared" ref="AB27:AB36" si="49">IF(T27&gt;0,(W27*T27),(U27*(ROUND(YEARFRAC(T$10,AD$10),2)*9)&amp;" / "&amp;V27*(ROUND(YEARFRAC(T$10,AD$10),2)*3)))</f>
        <v>0 / 0</v>
      </c>
      <c r="AC27" s="55">
        <f>IF(T27&gt;0,((S27*T27*W27*Z27)+(S27*T27*W27*AA27*(1+'1.Salaries Rates Dates'!$B$43))),
(((S27*U27*W27/12*9*Z27)+(S27*U27*W27/12*9*AA27*(1+'1.Salaries Rates Dates'!$B$43)))+
((S27*V27*W27/12*3*Z27)+((S27*V27*W27/12*3*AA27*(1+'1.Salaries Rates Dates'!$B$43))))))</f>
        <v>0</v>
      </c>
      <c r="AD27" s="152">
        <f>IF($C27="FT",AC27*'1.Salaries Rates Dates'!$B$40,IF($C27="PT",AC27*'1.Salaries Rates Dates'!$B$41,IF($C27="Clinical",AC27*'1.Salaries Rates Dates'!#REF!,IF($C27="ANSFT",AC27*'1.Salaries Rates Dates'!#REF!,IF($C27="ANSPT",AC27*'1.Salaries Rates Dates'!#REF!)))))</f>
        <v>0</v>
      </c>
      <c r="AE27" s="28">
        <f t="shared" ref="AE27:AE36" si="50">AC27+AD27</f>
        <v>0</v>
      </c>
      <c r="AF27" s="270"/>
      <c r="AG27" s="25">
        <f>S27*(1+'1.Salaries Rates Dates'!B43)</f>
        <v>0</v>
      </c>
      <c r="AH27" s="51"/>
      <c r="AI27" s="278"/>
      <c r="AJ27" s="279"/>
      <c r="AK27" s="157">
        <f t="shared" ref="AK27:AK36" si="51">IFERROR((DATEDIF(AH$10-DAY(AH$10)+1,AR$10,"m")-1+(1+EOMONTH(AH$10,0)-AH$10)/DAY(DATE(YEAR(AH$10),MONTH(AH$10)+1,))+(AR$10-EOMONTH(AR$10,-1))/DAY(DATE(YEAR(AR$10),MONTH(AR$10)+1,))),"")</f>
        <v>12</v>
      </c>
      <c r="AL27" s="158" t="str">
        <f t="shared" ref="AL27:AL36" si="52">IF(AR$10&gt;0,("1/1/"&amp;YEAR(AR$10)),"0")</f>
        <v>1/1/2025</v>
      </c>
      <c r="AM27" s="62">
        <f t="shared" ref="AM27:AM36" si="53">AL27-1</f>
        <v>45657</v>
      </c>
      <c r="AN27" s="62">
        <f t="shared" ref="AN27:AN36" si="54">(IF(AM27&lt;AH$10,1,(DATEDIF(AH$10-DAY(AH$10)+1,AM27,"m")-1+(1+EOMONTH(AH$10,0)-AH$10)/DAY(DATE(YEAR(AH$10),MONTH(AH$10)+1,))+(AM27-EOMONTH(AM27,-1))/DAY(DATE(YEAR(AM27),MONTH(AM27)+1,)))/AK27))</f>
        <v>0.5</v>
      </c>
      <c r="AO27" s="62">
        <f t="shared" ref="AO27:AO36" si="55">(IF(AN27=1,0,(DATEDIF(AL27-DAY(AL27)+1,AR$10,"m")-1+(1+EOMONTH(AL27,0)-AL27)/DAY(DATE(YEAR(AL27),MONTH(AL27)+1,))+(AR$10-EOMONTH(AR$10,-1))/DAY(DATE(YEAR(AR$10),MONTH(AR$10)+1,)))/AK27))</f>
        <v>0.5</v>
      </c>
      <c r="AP27" s="52" t="str">
        <f t="shared" ref="AP27:AP36" si="56">IF(AH27&gt;0,(AK27*AH27),(AI27*(ROUND(YEARFRAC(AH$10,AR$10),2)*9)&amp;" / "&amp;AJ27*(ROUND(YEARFRAC(AH$10,AR$10),2)*3)))</f>
        <v>0 / 0</v>
      </c>
      <c r="AQ27" s="55">
        <f>IF(AH27&gt;0,((AG27*AH27*AK27*AN27)+(AG27*AH27*AK27*AO27*(1+'1.Salaries Rates Dates'!$B$43))),
(((AG27*AI27*AK27/12*9*AN27)+(AG27*AI27*AK27/12*9*AO27*(1+'1.Salaries Rates Dates'!$B$43)))+
((AG27*AJ27*AK27/12*3*AN27)+((AG27*AJ27*AK27/12*3*AO27*(1+'1.Salaries Rates Dates'!$B$43))))))</f>
        <v>0</v>
      </c>
      <c r="AR27" s="152">
        <f>IF($C27="FT",AQ27*'1.Salaries Rates Dates'!$B$40,IF($C27="PT",AQ27*'1.Salaries Rates Dates'!$B$41,IF($C27="Clinical",AQ27*'1.Salaries Rates Dates'!#REF!,IF($C27="ANSFT",AQ27*'1.Salaries Rates Dates'!#REF!,IF($C27="ANSPT",AQ27*'1.Salaries Rates Dates'!#REF!)))))</f>
        <v>0</v>
      </c>
      <c r="AS27" s="28">
        <f t="shared" ref="AS27:AS36" si="57">AQ27+AR27</f>
        <v>0</v>
      </c>
      <c r="AT27" s="270"/>
      <c r="AU27" s="25">
        <f>AG27*(1+'1.Salaries Rates Dates'!B43)</f>
        <v>0</v>
      </c>
      <c r="AV27" s="51"/>
      <c r="AW27" s="278"/>
      <c r="AX27" s="279"/>
      <c r="AY27" s="157">
        <f t="shared" ref="AY27:AY36" si="58">IFERROR((DATEDIF(AV$10-DAY(AV$10)+1,BF$10,"m")-1+(1+EOMONTH(AV$10,0)-AV$10)/DAY(DATE(YEAR(AV$10),MONTH(AV$10)+1,))+(BF$10-EOMONTH(BF$10,-1))/DAY(DATE(YEAR(BF$10),MONTH(BF$10)+1,))),"")</f>
        <v>12</v>
      </c>
      <c r="AZ27" s="158" t="str">
        <f t="shared" ref="AZ27:AZ36" si="59">IF(BF$10&gt;0,("1/1/"&amp;YEAR(BF$10)),"0")</f>
        <v>1/1/2025</v>
      </c>
      <c r="BA27" s="63">
        <f t="shared" ref="BA27:BA36" si="60">AZ27-1</f>
        <v>45657</v>
      </c>
      <c r="BB27" s="62">
        <f t="shared" ref="BB27:BB36" si="61">(IF(BA27&lt;AV$10,1,(DATEDIF(AV$10-DAY(AV$10)+1,BA27,"m")-1+(1+EOMONTH(AV$10,0)-AV$10)/DAY(DATE(YEAR(AV$10),MONTH(AV$10)+1,))+(BA27-EOMONTH(BA27,-1))/DAY(DATE(YEAR(BA27),MONTH(BA27)+1,)))/AY27))</f>
        <v>0.5</v>
      </c>
      <c r="BC27" s="62">
        <f t="shared" ref="BC27:BC36" si="62">(IF(BB27=1,0,(DATEDIF(AZ27-DAY(AZ27)+1,BF$10,"m")-1+(1+EOMONTH(AZ27,0)-AZ27)/DAY(DATE(YEAR(AZ27),MONTH(AZ27)+1,))+(BF$10-EOMONTH(BF$10,-1))/DAY(DATE(YEAR(BF$10),MONTH(BF$10)+1,)))/AY27))</f>
        <v>0.5</v>
      </c>
      <c r="BD27" s="52" t="str">
        <f t="shared" ref="BD27:BD36" si="63">IF(AV27&gt;0,(AY27*AV27),(AW27*(ROUND(YEARFRAC(AV$10,BF$10),2)*9)&amp;" / "&amp;AX27*(ROUND(YEARFRAC(AV$10,BF$10),2)*3)))</f>
        <v>0 / 0</v>
      </c>
      <c r="BE27" s="55">
        <f>IF(AV27&gt;0,((AU27*AV27*AY27*BB27)+(AU27*AV27*AY27*BC27*(1+'1.Salaries Rates Dates'!$B$43))),
(((AU27*AW27*AY27/12*9*BB27)+(AU27*AW27*AY27/12*9*BC27*(1+'1.Salaries Rates Dates'!$B$43)))+
((AU27*AX27*AY27/12*3*BB27)+((AU27*AX27*AY27/12*3*BC27*(1+'1.Salaries Rates Dates'!$B$43))))))</f>
        <v>0</v>
      </c>
      <c r="BF27" s="152">
        <f>IF($C27="FT",BE27*'1.Salaries Rates Dates'!$B$40,IF($C27="PT",BE27*'1.Salaries Rates Dates'!$B$41,IF($C27="Clinical",BE27*'1.Salaries Rates Dates'!#REF!,IF($C27="ANSFT",BE27*'1.Salaries Rates Dates'!#REF!,IF($C27="ANSPT",BE27*'1.Salaries Rates Dates'!#REF!)))))</f>
        <v>0</v>
      </c>
      <c r="BG27" s="28">
        <f t="shared" ref="BG27:BG36" si="64">BE27+BF27</f>
        <v>0</v>
      </c>
      <c r="BH27" s="270"/>
      <c r="BI27" s="25">
        <f>AU27*(1+'1.Salaries Rates Dates'!B43)</f>
        <v>0</v>
      </c>
      <c r="BJ27" s="51"/>
      <c r="BK27" s="278"/>
      <c r="BL27" s="279"/>
      <c r="BM27" s="157">
        <f t="shared" ref="BM27:BM36" si="65">IFERROR((DATEDIF(BJ$10-DAY(BJ$10)+1,BT$10,"m")-1+(1+EOMONTH(BJ$10,0)-BJ$10)/DAY(DATE(YEAR(BJ$10),MONTH(BJ$10)+1,))+(BT$10-EOMONTH(BT$10,-1))/DAY(DATE(YEAR(BT$10),MONTH(BT$10)+1,))),"")</f>
        <v>12</v>
      </c>
      <c r="BN27" s="158" t="str">
        <f t="shared" ref="BN27:BN36" si="66">IF(BT$10&gt;0,("1/1/"&amp;YEAR(BT$10)),"0")</f>
        <v>1/1/2025</v>
      </c>
      <c r="BO27" s="63">
        <f t="shared" ref="BO27:BO36" si="67">BN27-1</f>
        <v>45657</v>
      </c>
      <c r="BP27" s="62">
        <f t="shared" ref="BP27:BP36" si="68">(IF(BO27&lt;BJ$10,1,(DATEDIF(BJ$10-DAY(BJ$10)+1,BO27,"m")-1+(1+EOMONTH(BJ$10,0)-BJ$10)/DAY(DATE(YEAR(BJ$10),MONTH(BJ$10)+1,))+(BO27-EOMONTH(BO27,-1))/DAY(DATE(YEAR(BO27),MONTH(BO27)+1,)))/BM27))</f>
        <v>0.5</v>
      </c>
      <c r="BQ27" s="62">
        <f t="shared" ref="BQ27:BQ36" si="69">(IF(BP27=1,0,(DATEDIF(BN27-DAY(BN27)+1,BT$10,"m")-1+(1+EOMONTH(BN27,0)-BN27)/DAY(DATE(YEAR(BN27),MONTH(BN27)+1,))+(BT$10-EOMONTH(BT$10,-1))/DAY(DATE(YEAR(BT$10),MONTH(BT$10)+1,)))/BM27))</f>
        <v>0.5</v>
      </c>
      <c r="BR27" s="52" t="str">
        <f t="shared" ref="BR27:BR36" si="70">IF(BJ27&gt;0,(BM27*BJ27),(BK27*(ROUND(YEARFRAC(BJ$10,BT$10),2)*9)&amp;" / "&amp;BL27*(ROUND(YEARFRAC(BJ$10,BT$10),2)*3)))</f>
        <v>0 / 0</v>
      </c>
      <c r="BS27" s="55">
        <f>IF(BJ27&gt;0,((BI27*BJ27*BM27*BP27)+(BI27*BJ27*BM27*BQ27*(1+'1.Salaries Rates Dates'!$B$43))),
(((BI27*BK27*BM27/12*9*BP27)+(BI27*BK27*BM27/12*9*BQ27*(1+'1.Salaries Rates Dates'!$B$43)))+
((BI27*BL27*BM27/12*3*BP27)+((BI27*BL27*BM27/12*3*BQ27*(1+'1.Salaries Rates Dates'!$B$43))))))</f>
        <v>0</v>
      </c>
      <c r="BT27" s="152">
        <f>IF($C27="FT",BS27*'1.Salaries Rates Dates'!$B$40,IF($C27="PT",BS27*'1.Salaries Rates Dates'!$B$41,IF($C27="Clinical",BS27*'1.Salaries Rates Dates'!#REF!,IF($C27="ANSFT",BS27*'1.Salaries Rates Dates'!#REF!,IF($C27="ANSPT",BS27*'1.Salaries Rates Dates'!#REF!)))))</f>
        <v>0</v>
      </c>
      <c r="BU27" s="28">
        <f t="shared" ref="BU27:BU36" si="71">BS27+BT27</f>
        <v>0</v>
      </c>
      <c r="BV27" s="270"/>
      <c r="BW27" s="14">
        <f t="shared" ref="BW27:BY36" si="72">O27+AC27+AQ27+BE27+BS27</f>
        <v>0</v>
      </c>
      <c r="BX27" s="14">
        <f t="shared" si="72"/>
        <v>0</v>
      </c>
      <c r="BY27" s="14">
        <f t="shared" si="72"/>
        <v>0</v>
      </c>
      <c r="BZ27" s="98"/>
      <c r="CA27" s="59">
        <f>'1.Salaries Rates Dates'!D16</f>
        <v>0</v>
      </c>
      <c r="CB27" s="9">
        <f t="shared" ref="CB27:CB36" si="73">O27</f>
        <v>0</v>
      </c>
      <c r="CC27" s="9">
        <f t="shared" ref="CC27:CC36" si="74">AC27</f>
        <v>0</v>
      </c>
      <c r="CD27" s="87">
        <f t="shared" ref="CD27:CD36" si="75">AQ27</f>
        <v>0</v>
      </c>
      <c r="CE27" s="88">
        <f t="shared" ref="CE27:CE36" si="76">BE27</f>
        <v>0</v>
      </c>
      <c r="CF27" s="88">
        <f t="shared" ref="CF27:CF36" si="77">BS27</f>
        <v>0</v>
      </c>
      <c r="CG27" s="139">
        <f>SUM(CB27:CF27)</f>
        <v>0</v>
      </c>
    </row>
    <row r="28" spans="1:85" x14ac:dyDescent="0.25">
      <c r="A28" s="15">
        <v>2</v>
      </c>
      <c r="B28" s="16">
        <f>'1.Salaries Rates Dates'!C17</f>
        <v>0</v>
      </c>
      <c r="C28" s="30" t="s">
        <v>32</v>
      </c>
      <c r="D28" s="362"/>
      <c r="E28" s="25">
        <f>'1.Salaries Rates Dates'!Z17</f>
        <v>0</v>
      </c>
      <c r="F28" s="51"/>
      <c r="G28" s="280"/>
      <c r="H28" s="281"/>
      <c r="I28" s="157">
        <f t="shared" si="37"/>
        <v>12</v>
      </c>
      <c r="J28" s="159" t="str">
        <f t="shared" si="38"/>
        <v>1/1/2025</v>
      </c>
      <c r="K28" s="158">
        <f t="shared" si="39"/>
        <v>45657</v>
      </c>
      <c r="L28" s="62">
        <f t="shared" si="40"/>
        <v>0.5</v>
      </c>
      <c r="M28" s="62">
        <f t="shared" si="41"/>
        <v>0.5</v>
      </c>
      <c r="N28" s="52" t="str">
        <f t="shared" si="42"/>
        <v>0 / 0</v>
      </c>
      <c r="O28" s="55">
        <f>IF(F28&gt;0,((E28*F28*I28*L28)+(E28*F28*I28*M28*(1+'1.Salaries Rates Dates'!$B$43))),
(((E28*G28*I28/12*9*L28)+(E28*G28*I28/12*9*M28*(1+'1.Salaries Rates Dates'!$B$43)))+
((E28*H28*I28/12*3*L28)+((E28*H28*I28/12*3*M28*(1+'1.Salaries Rates Dates'!$B$43))))))</f>
        <v>0</v>
      </c>
      <c r="P28" s="152">
        <f>IF($C28="FT",O28*'1.Salaries Rates Dates'!$B$40,IF($C28="PT",O28*'1.Salaries Rates Dates'!$B$41,IF($C28="Clinical",O28*'1.Salaries Rates Dates'!#REF!,IF($C28="ANSFT",O28*'1.Salaries Rates Dates'!#REF!,IF($C28="ANSPT",O28*'1.Salaries Rates Dates'!#REF!)))))</f>
        <v>0</v>
      </c>
      <c r="Q28" s="28">
        <f t="shared" si="43"/>
        <v>0</v>
      </c>
      <c r="R28" s="337"/>
      <c r="S28" s="25">
        <f>E28*(1+'1.Salaries Rates Dates'!B43)</f>
        <v>0</v>
      </c>
      <c r="T28" s="51"/>
      <c r="U28" s="280"/>
      <c r="V28" s="281"/>
      <c r="W28" s="157">
        <f t="shared" si="44"/>
        <v>12</v>
      </c>
      <c r="X28" s="158" t="str">
        <f t="shared" si="45"/>
        <v>1/1/2025</v>
      </c>
      <c r="Y28" s="158">
        <f t="shared" si="46"/>
        <v>45657</v>
      </c>
      <c r="Z28" s="62">
        <f t="shared" si="47"/>
        <v>0.5</v>
      </c>
      <c r="AA28" s="62">
        <f t="shared" si="48"/>
        <v>0.5</v>
      </c>
      <c r="AB28" s="52" t="str">
        <f t="shared" si="49"/>
        <v>0 / 0</v>
      </c>
      <c r="AC28" s="55">
        <f>IF(T28&gt;0,((S28*T28*W28*Z28)+(S28*T28*W28*AA28*(1+'1.Salaries Rates Dates'!$B$43))),
(((S28*U28*W28/12*9*Z28)+(S28*U28*W28/12*9*AA28*(1+'1.Salaries Rates Dates'!$B$43)))+
((S28*V28*W28/12*3*Z28)+((S28*V28*W28/12*3*AA28*(1+'1.Salaries Rates Dates'!$B$43))))))</f>
        <v>0</v>
      </c>
      <c r="AD28" s="152">
        <f>IF($C28="FT",AC28*'1.Salaries Rates Dates'!$B$40,IF($C28="PT",AC28*'1.Salaries Rates Dates'!$B$41,IF($C28="Clinical",AC28*'1.Salaries Rates Dates'!#REF!,IF($C28="ANSFT",AC28*'1.Salaries Rates Dates'!#REF!,IF($C28="ANSPT",AC28*'1.Salaries Rates Dates'!#REF!)))))</f>
        <v>0</v>
      </c>
      <c r="AE28" s="28">
        <f t="shared" si="50"/>
        <v>0</v>
      </c>
      <c r="AF28" s="270"/>
      <c r="AG28" s="25">
        <f>S28*(1+'1.Salaries Rates Dates'!B43)</f>
        <v>0</v>
      </c>
      <c r="AH28" s="51"/>
      <c r="AI28" s="280"/>
      <c r="AJ28" s="281"/>
      <c r="AK28" s="157">
        <f t="shared" si="51"/>
        <v>12</v>
      </c>
      <c r="AL28" s="158" t="str">
        <f t="shared" si="52"/>
        <v>1/1/2025</v>
      </c>
      <c r="AM28" s="62">
        <f t="shared" si="53"/>
        <v>45657</v>
      </c>
      <c r="AN28" s="62">
        <f t="shared" si="54"/>
        <v>0.5</v>
      </c>
      <c r="AO28" s="62">
        <f t="shared" si="55"/>
        <v>0.5</v>
      </c>
      <c r="AP28" s="52" t="str">
        <f t="shared" si="56"/>
        <v>0 / 0</v>
      </c>
      <c r="AQ28" s="55">
        <f>IF(AH28&gt;0,((AG28*AH28*AK28*AN28)+(AG28*AH28*AK28*AO28*(1+'1.Salaries Rates Dates'!$B$43))),
(((AG28*AI28*AK28/12*9*AN28)+(AG28*AI28*AK28/12*9*AO28*(1+'1.Salaries Rates Dates'!$B$43)))+
((AG28*AJ28*AK28/12*3*AN28)+((AG28*AJ28*AK28/12*3*AO28*(1+'1.Salaries Rates Dates'!$B$43))))))</f>
        <v>0</v>
      </c>
      <c r="AR28" s="152">
        <f>IF($C28="FT",AQ28*'1.Salaries Rates Dates'!$B$40,IF($C28="PT",AQ28*'1.Salaries Rates Dates'!$B$41,IF($C28="Clinical",AQ28*'1.Salaries Rates Dates'!#REF!,IF($C28="ANSFT",AQ28*'1.Salaries Rates Dates'!#REF!,IF($C28="ANSPT",AQ28*'1.Salaries Rates Dates'!#REF!)))))</f>
        <v>0</v>
      </c>
      <c r="AS28" s="28">
        <f t="shared" si="57"/>
        <v>0</v>
      </c>
      <c r="AT28" s="270"/>
      <c r="AU28" s="25">
        <f>AG28*(1+'1.Salaries Rates Dates'!B43)</f>
        <v>0</v>
      </c>
      <c r="AV28" s="51"/>
      <c r="AW28" s="280"/>
      <c r="AX28" s="281"/>
      <c r="AY28" s="157">
        <f t="shared" si="58"/>
        <v>12</v>
      </c>
      <c r="AZ28" s="158" t="str">
        <f t="shared" si="59"/>
        <v>1/1/2025</v>
      </c>
      <c r="BA28" s="63">
        <f t="shared" si="60"/>
        <v>45657</v>
      </c>
      <c r="BB28" s="62">
        <f t="shared" si="61"/>
        <v>0.5</v>
      </c>
      <c r="BC28" s="62">
        <f t="shared" si="62"/>
        <v>0.5</v>
      </c>
      <c r="BD28" s="52" t="str">
        <f t="shared" si="63"/>
        <v>0 / 0</v>
      </c>
      <c r="BE28" s="55">
        <f>IF(AV28&gt;0,((AU28*AV28*AY28*BB28)+(AU28*AV28*AY28*BC28*(1+'1.Salaries Rates Dates'!$B$43))),
(((AU28*AW28*AY28/12*9*BB28)+(AU28*AW28*AY28/12*9*BC28*(1+'1.Salaries Rates Dates'!$B$43)))+
((AU28*AX28*AY28/12*3*BB28)+((AU28*AX28*AY28/12*3*BC28*(1+'1.Salaries Rates Dates'!$B$43))))))</f>
        <v>0</v>
      </c>
      <c r="BF28" s="152">
        <f>IF($C28="FT",BE28*'1.Salaries Rates Dates'!$B$40,IF($C28="PT",BE28*'1.Salaries Rates Dates'!$B$41,IF($C28="Clinical",BE28*'1.Salaries Rates Dates'!#REF!,IF($C28="ANSFT",BE28*'1.Salaries Rates Dates'!#REF!,IF($C28="ANSPT",BE28*'1.Salaries Rates Dates'!#REF!)))))</f>
        <v>0</v>
      </c>
      <c r="BG28" s="28">
        <f t="shared" si="64"/>
        <v>0</v>
      </c>
      <c r="BH28" s="270"/>
      <c r="BI28" s="25">
        <f>AU28*(1+'1.Salaries Rates Dates'!B43)</f>
        <v>0</v>
      </c>
      <c r="BJ28" s="51"/>
      <c r="BK28" s="280"/>
      <c r="BL28" s="281"/>
      <c r="BM28" s="157">
        <f t="shared" si="65"/>
        <v>12</v>
      </c>
      <c r="BN28" s="158" t="str">
        <f t="shared" si="66"/>
        <v>1/1/2025</v>
      </c>
      <c r="BO28" s="63">
        <f t="shared" si="67"/>
        <v>45657</v>
      </c>
      <c r="BP28" s="62">
        <f t="shared" si="68"/>
        <v>0.5</v>
      </c>
      <c r="BQ28" s="62">
        <f t="shared" si="69"/>
        <v>0.5</v>
      </c>
      <c r="BR28" s="52" t="str">
        <f t="shared" si="70"/>
        <v>0 / 0</v>
      </c>
      <c r="BS28" s="55">
        <f>IF(BJ28&gt;0,((BI28*BJ28*BM28*BP28)+(BI28*BJ28*BM28*BQ28*(1+'1.Salaries Rates Dates'!$B$43))),
(((BI28*BK28*BM28/12*9*BP28)+(BI28*BK28*BM28/12*9*BQ28*(1+'1.Salaries Rates Dates'!$B$43)))+
((BI28*BL28*BM28/12*3*BP28)+((BI28*BL28*BM28/12*3*BQ28*(1+'1.Salaries Rates Dates'!$B$43))))))</f>
        <v>0</v>
      </c>
      <c r="BT28" s="152">
        <f>IF($C28="FT",BS28*'1.Salaries Rates Dates'!$B$40,IF($C28="PT",BS28*'1.Salaries Rates Dates'!$B$41,IF($C28="Clinical",BS28*'1.Salaries Rates Dates'!#REF!,IF($C28="ANSFT",BS28*'1.Salaries Rates Dates'!#REF!,IF($C28="ANSPT",BS28*'1.Salaries Rates Dates'!#REF!)))))</f>
        <v>0</v>
      </c>
      <c r="BU28" s="28">
        <f t="shared" si="71"/>
        <v>0</v>
      </c>
      <c r="BV28" s="270"/>
      <c r="BW28" s="14">
        <f t="shared" si="72"/>
        <v>0</v>
      </c>
      <c r="BX28" s="14">
        <f t="shared" si="72"/>
        <v>0</v>
      </c>
      <c r="BY28" s="14">
        <f t="shared" si="72"/>
        <v>0</v>
      </c>
      <c r="BZ28" s="98"/>
      <c r="CA28" s="59">
        <f>'1.Salaries Rates Dates'!D17</f>
        <v>0</v>
      </c>
      <c r="CB28" s="9">
        <f t="shared" si="73"/>
        <v>0</v>
      </c>
      <c r="CC28" s="9">
        <f t="shared" si="74"/>
        <v>0</v>
      </c>
      <c r="CD28" s="87">
        <f t="shared" si="75"/>
        <v>0</v>
      </c>
      <c r="CE28" s="88">
        <f t="shared" si="76"/>
        <v>0</v>
      </c>
      <c r="CF28" s="88">
        <f t="shared" si="77"/>
        <v>0</v>
      </c>
      <c r="CG28" s="139">
        <f t="shared" ref="CG28:CG36" si="78">SUM(CB28:CF28)</f>
        <v>0</v>
      </c>
    </row>
    <row r="29" spans="1:85" x14ac:dyDescent="0.25">
      <c r="A29" s="15">
        <v>3</v>
      </c>
      <c r="B29" s="16">
        <f>'1.Salaries Rates Dates'!C18</f>
        <v>0</v>
      </c>
      <c r="C29" s="30" t="s">
        <v>32</v>
      </c>
      <c r="D29" s="362"/>
      <c r="E29" s="25">
        <f>'1.Salaries Rates Dates'!Z18</f>
        <v>0</v>
      </c>
      <c r="F29" s="51"/>
      <c r="G29" s="280"/>
      <c r="H29" s="281"/>
      <c r="I29" s="157">
        <f t="shared" si="37"/>
        <v>12</v>
      </c>
      <c r="J29" s="159" t="str">
        <f t="shared" si="38"/>
        <v>1/1/2025</v>
      </c>
      <c r="K29" s="158">
        <f t="shared" si="39"/>
        <v>45657</v>
      </c>
      <c r="L29" s="62">
        <f t="shared" si="40"/>
        <v>0.5</v>
      </c>
      <c r="M29" s="62">
        <f t="shared" si="41"/>
        <v>0.5</v>
      </c>
      <c r="N29" s="52" t="str">
        <f t="shared" si="42"/>
        <v>0 / 0</v>
      </c>
      <c r="O29" s="55">
        <f>IF(F29&gt;0,((E29*F29*I29*L29)+(E29*F29*I29*M29*(1+'1.Salaries Rates Dates'!$B$43))),
(((E29*G29*I29/12*9*L29)+(E29*G29*I29/12*9*M29*(1+'1.Salaries Rates Dates'!$B$43)))+
((E29*H29*I29/12*3*L29)+((E29*H29*I29/12*3*M29*(1+'1.Salaries Rates Dates'!$B$43))))))</f>
        <v>0</v>
      </c>
      <c r="P29" s="152">
        <f>IF($C29="FT",O29*'1.Salaries Rates Dates'!$B$40,IF($C29="PT",O29*'1.Salaries Rates Dates'!$B$41,IF($C29="Clinical",O29*'1.Salaries Rates Dates'!#REF!,IF($C29="ANSFT",O29*'1.Salaries Rates Dates'!#REF!,IF($C29="ANSPT",O29*'1.Salaries Rates Dates'!#REF!)))))</f>
        <v>0</v>
      </c>
      <c r="Q29" s="28">
        <f t="shared" si="43"/>
        <v>0</v>
      </c>
      <c r="R29" s="337"/>
      <c r="S29" s="25">
        <f>E29*(1+'1.Salaries Rates Dates'!B43)</f>
        <v>0</v>
      </c>
      <c r="T29" s="51"/>
      <c r="U29" s="280"/>
      <c r="V29" s="281"/>
      <c r="W29" s="157">
        <f t="shared" si="44"/>
        <v>12</v>
      </c>
      <c r="X29" s="158" t="str">
        <f t="shared" si="45"/>
        <v>1/1/2025</v>
      </c>
      <c r="Y29" s="158">
        <f t="shared" si="46"/>
        <v>45657</v>
      </c>
      <c r="Z29" s="62">
        <f t="shared" si="47"/>
        <v>0.5</v>
      </c>
      <c r="AA29" s="62">
        <f t="shared" si="48"/>
        <v>0.5</v>
      </c>
      <c r="AB29" s="52" t="str">
        <f t="shared" si="49"/>
        <v>0 / 0</v>
      </c>
      <c r="AC29" s="55">
        <f>IF(T29&gt;0,((S29*T29*W29*Z29)+(S29*T29*W29*AA29*(1+'1.Salaries Rates Dates'!$B$43))),
(((S29*U29*W29/12*9*Z29)+(S29*U29*W29/12*9*AA29*(1+'1.Salaries Rates Dates'!$B$43)))+
((S29*V29*W29/12*3*Z29)+((S29*V29*W29/12*3*AA29*(1+'1.Salaries Rates Dates'!$B$43))))))</f>
        <v>0</v>
      </c>
      <c r="AD29" s="152">
        <f>IF($C29="FT",AC29*'1.Salaries Rates Dates'!$B$40,IF($C29="PT",AC29*'1.Salaries Rates Dates'!$B$41,IF($C29="Clinical",AC29*'1.Salaries Rates Dates'!#REF!,IF($C29="ANSFT",AC29*'1.Salaries Rates Dates'!#REF!,IF($C29="ANSPT",AC29*'1.Salaries Rates Dates'!#REF!)))))</f>
        <v>0</v>
      </c>
      <c r="AE29" s="28">
        <f t="shared" si="50"/>
        <v>0</v>
      </c>
      <c r="AF29" s="270"/>
      <c r="AG29" s="25">
        <f>S29*(1+'1.Salaries Rates Dates'!B43)</f>
        <v>0</v>
      </c>
      <c r="AH29" s="51"/>
      <c r="AI29" s="280"/>
      <c r="AJ29" s="281"/>
      <c r="AK29" s="157">
        <f t="shared" si="51"/>
        <v>12</v>
      </c>
      <c r="AL29" s="158" t="str">
        <f t="shared" si="52"/>
        <v>1/1/2025</v>
      </c>
      <c r="AM29" s="62">
        <f t="shared" si="53"/>
        <v>45657</v>
      </c>
      <c r="AN29" s="62">
        <f t="shared" si="54"/>
        <v>0.5</v>
      </c>
      <c r="AO29" s="62">
        <f t="shared" si="55"/>
        <v>0.5</v>
      </c>
      <c r="AP29" s="52" t="str">
        <f t="shared" si="56"/>
        <v>0 / 0</v>
      </c>
      <c r="AQ29" s="55">
        <f>IF(AH29&gt;0,((AG29*AH29*AK29*AN29)+(AG29*AH29*AK29*AO29*(1+'1.Salaries Rates Dates'!$B$43))),
(((AG29*AI29*AK29/12*9*AN29)+(AG29*AI29*AK29/12*9*AO29*(1+'1.Salaries Rates Dates'!$B$43)))+
((AG29*AJ29*AK29/12*3*AN29)+((AG29*AJ29*AK29/12*3*AO29*(1+'1.Salaries Rates Dates'!$B$43))))))</f>
        <v>0</v>
      </c>
      <c r="AR29" s="152">
        <f>IF($C29="FT",AQ29*'1.Salaries Rates Dates'!$B$40,IF($C29="PT",AQ29*'1.Salaries Rates Dates'!$B$41,IF($C29="Clinical",AQ29*'1.Salaries Rates Dates'!#REF!,IF($C29="ANSFT",AQ29*'1.Salaries Rates Dates'!#REF!,IF($C29="ANSPT",AQ29*'1.Salaries Rates Dates'!#REF!)))))</f>
        <v>0</v>
      </c>
      <c r="AS29" s="28">
        <f t="shared" si="57"/>
        <v>0</v>
      </c>
      <c r="AT29" s="270"/>
      <c r="AU29" s="25">
        <f>AG29*(1+'1.Salaries Rates Dates'!B43)</f>
        <v>0</v>
      </c>
      <c r="AV29" s="51"/>
      <c r="AW29" s="280"/>
      <c r="AX29" s="281"/>
      <c r="AY29" s="157">
        <f t="shared" si="58"/>
        <v>12</v>
      </c>
      <c r="AZ29" s="158" t="str">
        <f t="shared" si="59"/>
        <v>1/1/2025</v>
      </c>
      <c r="BA29" s="63">
        <f t="shared" si="60"/>
        <v>45657</v>
      </c>
      <c r="BB29" s="62">
        <f t="shared" si="61"/>
        <v>0.5</v>
      </c>
      <c r="BC29" s="62">
        <f t="shared" si="62"/>
        <v>0.5</v>
      </c>
      <c r="BD29" s="52" t="str">
        <f t="shared" si="63"/>
        <v>0 / 0</v>
      </c>
      <c r="BE29" s="55">
        <f>IF(AV29&gt;0,((AU29*AV29*AY29*BB29)+(AU29*AV29*AY29*BC29*(1+'1.Salaries Rates Dates'!$B$43))),
(((AU29*AW29*AY29/12*9*BB29)+(AU29*AW29*AY29/12*9*BC29*(1+'1.Salaries Rates Dates'!$B$43)))+
((AU29*AX29*AY29/12*3*BB29)+((AU29*AX29*AY29/12*3*BC29*(1+'1.Salaries Rates Dates'!$B$43))))))</f>
        <v>0</v>
      </c>
      <c r="BF29" s="152">
        <f>IF($C29="FT",BE29*'1.Salaries Rates Dates'!$B$40,IF($C29="PT",BE29*'1.Salaries Rates Dates'!$B$41,IF($C29="Clinical",BE29*'1.Salaries Rates Dates'!#REF!,IF($C29="ANSFT",BE29*'1.Salaries Rates Dates'!#REF!,IF($C29="ANSPT",BE29*'1.Salaries Rates Dates'!#REF!)))))</f>
        <v>0</v>
      </c>
      <c r="BG29" s="28">
        <f t="shared" si="64"/>
        <v>0</v>
      </c>
      <c r="BH29" s="270"/>
      <c r="BI29" s="25">
        <f>AU29*(1+'1.Salaries Rates Dates'!B43)</f>
        <v>0</v>
      </c>
      <c r="BJ29" s="51"/>
      <c r="BK29" s="280"/>
      <c r="BL29" s="281"/>
      <c r="BM29" s="157">
        <f t="shared" si="65"/>
        <v>12</v>
      </c>
      <c r="BN29" s="158" t="str">
        <f t="shared" si="66"/>
        <v>1/1/2025</v>
      </c>
      <c r="BO29" s="63">
        <f t="shared" si="67"/>
        <v>45657</v>
      </c>
      <c r="BP29" s="62">
        <f t="shared" si="68"/>
        <v>0.5</v>
      </c>
      <c r="BQ29" s="62">
        <f t="shared" si="69"/>
        <v>0.5</v>
      </c>
      <c r="BR29" s="52" t="str">
        <f t="shared" si="70"/>
        <v>0 / 0</v>
      </c>
      <c r="BS29" s="55">
        <f>IF(BJ29&gt;0,((BI29*BJ29*BM29*BP29)+(BI29*BJ29*BM29*BQ29*(1+'1.Salaries Rates Dates'!$B$43))),
(((BI29*BK29*BM29/12*9*BP29)+(BI29*BK29*BM29/12*9*BQ29*(1+'1.Salaries Rates Dates'!$B$43)))+
((BI29*BL29*BM29/12*3*BP29)+((BI29*BL29*BM29/12*3*BQ29*(1+'1.Salaries Rates Dates'!$B$43))))))</f>
        <v>0</v>
      </c>
      <c r="BT29" s="152">
        <f>IF($C29="FT",BS29*'1.Salaries Rates Dates'!$B$40,IF($C29="PT",BS29*'1.Salaries Rates Dates'!$B$41,IF($C29="Clinical",BS29*'1.Salaries Rates Dates'!#REF!,IF($C29="ANSFT",BS29*'1.Salaries Rates Dates'!#REF!,IF($C29="ANSPT",BS29*'1.Salaries Rates Dates'!#REF!)))))</f>
        <v>0</v>
      </c>
      <c r="BU29" s="28">
        <f t="shared" si="71"/>
        <v>0</v>
      </c>
      <c r="BV29" s="270"/>
      <c r="BW29" s="14">
        <f t="shared" si="72"/>
        <v>0</v>
      </c>
      <c r="BX29" s="14">
        <f t="shared" si="72"/>
        <v>0</v>
      </c>
      <c r="BY29" s="14">
        <f t="shared" si="72"/>
        <v>0</v>
      </c>
      <c r="BZ29" s="98"/>
      <c r="CA29" s="59">
        <f>'1.Salaries Rates Dates'!D18</f>
        <v>0</v>
      </c>
      <c r="CB29" s="9">
        <f t="shared" si="73"/>
        <v>0</v>
      </c>
      <c r="CC29" s="9">
        <f t="shared" si="74"/>
        <v>0</v>
      </c>
      <c r="CD29" s="87">
        <f t="shared" si="75"/>
        <v>0</v>
      </c>
      <c r="CE29" s="88">
        <f t="shared" si="76"/>
        <v>0</v>
      </c>
      <c r="CF29" s="88">
        <f t="shared" si="77"/>
        <v>0</v>
      </c>
      <c r="CG29" s="139">
        <f t="shared" si="78"/>
        <v>0</v>
      </c>
    </row>
    <row r="30" spans="1:85" x14ac:dyDescent="0.25">
      <c r="A30" s="15">
        <v>4</v>
      </c>
      <c r="B30" s="16">
        <f>'1.Salaries Rates Dates'!C19</f>
        <v>0</v>
      </c>
      <c r="C30" s="30" t="s">
        <v>32</v>
      </c>
      <c r="D30" s="362"/>
      <c r="E30" s="25">
        <f>'1.Salaries Rates Dates'!Z19</f>
        <v>0</v>
      </c>
      <c r="F30" s="51"/>
      <c r="G30" s="280"/>
      <c r="H30" s="281"/>
      <c r="I30" s="157">
        <f t="shared" si="37"/>
        <v>12</v>
      </c>
      <c r="J30" s="159" t="str">
        <f t="shared" si="38"/>
        <v>1/1/2025</v>
      </c>
      <c r="K30" s="158">
        <f t="shared" si="39"/>
        <v>45657</v>
      </c>
      <c r="L30" s="62">
        <f t="shared" si="40"/>
        <v>0.5</v>
      </c>
      <c r="M30" s="62">
        <f t="shared" si="41"/>
        <v>0.5</v>
      </c>
      <c r="N30" s="52" t="str">
        <f t="shared" si="42"/>
        <v>0 / 0</v>
      </c>
      <c r="O30" s="55">
        <f>IF(F30&gt;0,((E30*F30*I30*L30)+(E30*F30*I30*M30*(1+'1.Salaries Rates Dates'!$B$43))),
(((E30*G30*I30/12*9*L30)+(E30*G30*I30/12*9*M30*(1+'1.Salaries Rates Dates'!$B$43)))+
((E30*H30*I30/12*3*L30)+((E30*H30*I30/12*3*M30*(1+'1.Salaries Rates Dates'!$B$43))))))</f>
        <v>0</v>
      </c>
      <c r="P30" s="152">
        <f>IF($C30="FT",O30*'1.Salaries Rates Dates'!$B$40,IF($C30="PT",O30*'1.Salaries Rates Dates'!$B$41,IF($C30="Clinical",O30*'1.Salaries Rates Dates'!#REF!,IF($C30="ANSFT",O30*'1.Salaries Rates Dates'!#REF!,IF($C30="ANSPT",O30*'1.Salaries Rates Dates'!#REF!)))))</f>
        <v>0</v>
      </c>
      <c r="Q30" s="28">
        <f t="shared" si="43"/>
        <v>0</v>
      </c>
      <c r="R30" s="337"/>
      <c r="S30" s="25">
        <f>E30*(1+'1.Salaries Rates Dates'!B43)</f>
        <v>0</v>
      </c>
      <c r="T30" s="51"/>
      <c r="U30" s="280"/>
      <c r="V30" s="281"/>
      <c r="W30" s="157">
        <f t="shared" si="44"/>
        <v>12</v>
      </c>
      <c r="X30" s="158" t="str">
        <f t="shared" si="45"/>
        <v>1/1/2025</v>
      </c>
      <c r="Y30" s="158">
        <f t="shared" si="46"/>
        <v>45657</v>
      </c>
      <c r="Z30" s="62">
        <f t="shared" si="47"/>
        <v>0.5</v>
      </c>
      <c r="AA30" s="62">
        <f t="shared" si="48"/>
        <v>0.5</v>
      </c>
      <c r="AB30" s="52" t="str">
        <f t="shared" si="49"/>
        <v>0 / 0</v>
      </c>
      <c r="AC30" s="55">
        <f>IF(T30&gt;0,((S30*T30*W30*Z30)+(S30*T30*W30*AA30*(1+'1.Salaries Rates Dates'!$B$43))),
(((S30*U30*W30/12*9*Z30)+(S30*U30*W30/12*9*AA30*(1+'1.Salaries Rates Dates'!$B$43)))+
((S30*V30*W30/12*3*Z30)+((S30*V30*W30/12*3*AA30*(1+'1.Salaries Rates Dates'!$B$43))))))</f>
        <v>0</v>
      </c>
      <c r="AD30" s="152">
        <f>IF($C30="FT",AC30*'1.Salaries Rates Dates'!$B$40,IF($C30="PT",AC30*'1.Salaries Rates Dates'!$B$41,IF($C30="Clinical",AC30*'1.Salaries Rates Dates'!#REF!,IF($C30="ANSFT",AC30*'1.Salaries Rates Dates'!#REF!,IF($C30="ANSPT",AC30*'1.Salaries Rates Dates'!#REF!)))))</f>
        <v>0</v>
      </c>
      <c r="AE30" s="28">
        <f t="shared" si="50"/>
        <v>0</v>
      </c>
      <c r="AF30" s="270"/>
      <c r="AG30" s="25">
        <f>S30*(1+'1.Salaries Rates Dates'!B43)</f>
        <v>0</v>
      </c>
      <c r="AH30" s="51"/>
      <c r="AI30" s="280"/>
      <c r="AJ30" s="281"/>
      <c r="AK30" s="157">
        <f t="shared" si="51"/>
        <v>12</v>
      </c>
      <c r="AL30" s="158" t="str">
        <f t="shared" si="52"/>
        <v>1/1/2025</v>
      </c>
      <c r="AM30" s="62">
        <f t="shared" si="53"/>
        <v>45657</v>
      </c>
      <c r="AN30" s="62">
        <f t="shared" si="54"/>
        <v>0.5</v>
      </c>
      <c r="AO30" s="62">
        <f t="shared" si="55"/>
        <v>0.5</v>
      </c>
      <c r="AP30" s="52" t="str">
        <f t="shared" si="56"/>
        <v>0 / 0</v>
      </c>
      <c r="AQ30" s="55">
        <f>IF(AH30&gt;0,((AG30*AH30*AK30*AN30)+(AG30*AH30*AK30*AO30*(1+'1.Salaries Rates Dates'!$B$43))),
(((AG30*AI30*AK30/12*9*AN30)+(AG30*AI30*AK30/12*9*AO30*(1+'1.Salaries Rates Dates'!$B$43)))+
((AG30*AJ30*AK30/12*3*AN30)+((AG30*AJ30*AK30/12*3*AO30*(1+'1.Salaries Rates Dates'!$B$43))))))</f>
        <v>0</v>
      </c>
      <c r="AR30" s="152">
        <f>IF($C30="FT",AQ30*'1.Salaries Rates Dates'!$B$40,IF($C30="PT",AQ30*'1.Salaries Rates Dates'!$B$41,IF($C30="Clinical",AQ30*'1.Salaries Rates Dates'!#REF!,IF($C30="ANSFT",AQ30*'1.Salaries Rates Dates'!#REF!,IF($C30="ANSPT",AQ30*'1.Salaries Rates Dates'!#REF!)))))</f>
        <v>0</v>
      </c>
      <c r="AS30" s="28">
        <f t="shared" si="57"/>
        <v>0</v>
      </c>
      <c r="AT30" s="270"/>
      <c r="AU30" s="25">
        <f>AG30*(1+'1.Salaries Rates Dates'!B43)</f>
        <v>0</v>
      </c>
      <c r="AV30" s="51"/>
      <c r="AW30" s="280"/>
      <c r="AX30" s="281"/>
      <c r="AY30" s="157">
        <f t="shared" si="58"/>
        <v>12</v>
      </c>
      <c r="AZ30" s="158" t="str">
        <f t="shared" si="59"/>
        <v>1/1/2025</v>
      </c>
      <c r="BA30" s="63">
        <f t="shared" si="60"/>
        <v>45657</v>
      </c>
      <c r="BB30" s="62">
        <f t="shared" si="61"/>
        <v>0.5</v>
      </c>
      <c r="BC30" s="62">
        <f t="shared" si="62"/>
        <v>0.5</v>
      </c>
      <c r="BD30" s="52" t="str">
        <f t="shared" si="63"/>
        <v>0 / 0</v>
      </c>
      <c r="BE30" s="55">
        <f>IF(AV30&gt;0,((AU30*AV30*AY30*BB30)+(AU30*AV30*AY30*BC30*(1+'1.Salaries Rates Dates'!$B$43))),
(((AU30*AW30*AY30/12*9*BB30)+(AU30*AW30*AY30/12*9*BC30*(1+'1.Salaries Rates Dates'!$B$43)))+
((AU30*AX30*AY30/12*3*BB30)+((AU30*AX30*AY30/12*3*BC30*(1+'1.Salaries Rates Dates'!$B$43))))))</f>
        <v>0</v>
      </c>
      <c r="BF30" s="152">
        <f>IF($C30="FT",BE30*'1.Salaries Rates Dates'!$B$40,IF($C30="PT",BE30*'1.Salaries Rates Dates'!$B$41,IF($C30="Clinical",BE30*'1.Salaries Rates Dates'!#REF!,IF($C30="ANSFT",BE30*'1.Salaries Rates Dates'!#REF!,IF($C30="ANSPT",BE30*'1.Salaries Rates Dates'!#REF!)))))</f>
        <v>0</v>
      </c>
      <c r="BG30" s="28">
        <f t="shared" si="64"/>
        <v>0</v>
      </c>
      <c r="BH30" s="270"/>
      <c r="BI30" s="25">
        <f>AU30*(1+'1.Salaries Rates Dates'!B43)</f>
        <v>0</v>
      </c>
      <c r="BJ30" s="51"/>
      <c r="BK30" s="280"/>
      <c r="BL30" s="281"/>
      <c r="BM30" s="157">
        <f t="shared" si="65"/>
        <v>12</v>
      </c>
      <c r="BN30" s="158" t="str">
        <f t="shared" si="66"/>
        <v>1/1/2025</v>
      </c>
      <c r="BO30" s="63">
        <f t="shared" si="67"/>
        <v>45657</v>
      </c>
      <c r="BP30" s="62">
        <f t="shared" si="68"/>
        <v>0.5</v>
      </c>
      <c r="BQ30" s="62">
        <f t="shared" si="69"/>
        <v>0.5</v>
      </c>
      <c r="BR30" s="52" t="str">
        <f t="shared" si="70"/>
        <v>0 / 0</v>
      </c>
      <c r="BS30" s="55">
        <f>IF(BJ30&gt;0,((BI30*BJ30*BM30*BP30)+(BI30*BJ30*BM30*BQ30*(1+'1.Salaries Rates Dates'!$B$43))),
(((BI30*BK30*BM30/12*9*BP30)+(BI30*BK30*BM30/12*9*BQ30*(1+'1.Salaries Rates Dates'!$B$43)))+
((BI30*BL30*BM30/12*3*BP30)+((BI30*BL30*BM30/12*3*BQ30*(1+'1.Salaries Rates Dates'!$B$43))))))</f>
        <v>0</v>
      </c>
      <c r="BT30" s="152">
        <f>IF($C30="FT",BS30*'1.Salaries Rates Dates'!$B$40,IF($C30="PT",BS30*'1.Salaries Rates Dates'!$B$41,IF($C30="Clinical",BS30*'1.Salaries Rates Dates'!#REF!,IF($C30="ANSFT",BS30*'1.Salaries Rates Dates'!#REF!,IF($C30="ANSPT",BS30*'1.Salaries Rates Dates'!#REF!)))))</f>
        <v>0</v>
      </c>
      <c r="BU30" s="28">
        <f t="shared" si="71"/>
        <v>0</v>
      </c>
      <c r="BV30" s="270"/>
      <c r="BW30" s="14">
        <f t="shared" si="72"/>
        <v>0</v>
      </c>
      <c r="BX30" s="14">
        <f t="shared" si="72"/>
        <v>0</v>
      </c>
      <c r="BY30" s="14">
        <f t="shared" si="72"/>
        <v>0</v>
      </c>
      <c r="BZ30" s="98"/>
      <c r="CA30" s="59">
        <f>'1.Salaries Rates Dates'!D19</f>
        <v>0</v>
      </c>
      <c r="CB30" s="9">
        <f t="shared" si="73"/>
        <v>0</v>
      </c>
      <c r="CC30" s="9">
        <f t="shared" si="74"/>
        <v>0</v>
      </c>
      <c r="CD30" s="87">
        <f t="shared" si="75"/>
        <v>0</v>
      </c>
      <c r="CE30" s="88">
        <f t="shared" si="76"/>
        <v>0</v>
      </c>
      <c r="CF30" s="88">
        <f t="shared" si="77"/>
        <v>0</v>
      </c>
      <c r="CG30" s="139">
        <f t="shared" si="78"/>
        <v>0</v>
      </c>
    </row>
    <row r="31" spans="1:85" x14ac:dyDescent="0.25">
      <c r="A31" s="15">
        <v>5</v>
      </c>
      <c r="B31" s="16">
        <f>'1.Salaries Rates Dates'!C20</f>
        <v>0</v>
      </c>
      <c r="C31" s="30" t="s">
        <v>32</v>
      </c>
      <c r="D31" s="362"/>
      <c r="E31" s="25">
        <f>'1.Salaries Rates Dates'!Z20</f>
        <v>0</v>
      </c>
      <c r="F31" s="51"/>
      <c r="G31" s="280"/>
      <c r="H31" s="281"/>
      <c r="I31" s="157">
        <f t="shared" si="37"/>
        <v>12</v>
      </c>
      <c r="J31" s="159" t="str">
        <f t="shared" si="38"/>
        <v>1/1/2025</v>
      </c>
      <c r="K31" s="158">
        <f t="shared" si="39"/>
        <v>45657</v>
      </c>
      <c r="L31" s="62">
        <f t="shared" si="40"/>
        <v>0.5</v>
      </c>
      <c r="M31" s="62">
        <f t="shared" si="41"/>
        <v>0.5</v>
      </c>
      <c r="N31" s="52" t="str">
        <f t="shared" si="42"/>
        <v>0 / 0</v>
      </c>
      <c r="O31" s="55">
        <f>IF(F31&gt;0,((E31*F31*I31*L31)+(E31*F31*I31*M31*(1+'1.Salaries Rates Dates'!$B$43))),
(((E31*G31*I31/12*9*L31)+(E31*G31*I31/12*9*M31*(1+'1.Salaries Rates Dates'!$B$43)))+
((E31*H31*I31/12*3*L31)+((E31*H31*I31/12*3*M31*(1+'1.Salaries Rates Dates'!$B$43))))))</f>
        <v>0</v>
      </c>
      <c r="P31" s="152">
        <f>IF($C31="FT",O31*'1.Salaries Rates Dates'!$B$40,IF($C31="PT",O31*'1.Salaries Rates Dates'!$B$41,IF($C31="Clinical",O31*'1.Salaries Rates Dates'!#REF!,IF($C31="ANSFT",O31*'1.Salaries Rates Dates'!#REF!,IF($C31="ANSPT",O31*'1.Salaries Rates Dates'!#REF!)))))</f>
        <v>0</v>
      </c>
      <c r="Q31" s="28">
        <f t="shared" si="43"/>
        <v>0</v>
      </c>
      <c r="R31" s="337"/>
      <c r="S31" s="25">
        <f>E31*(1+'1.Salaries Rates Dates'!B43)</f>
        <v>0</v>
      </c>
      <c r="T31" s="51"/>
      <c r="U31" s="280"/>
      <c r="V31" s="281"/>
      <c r="W31" s="157">
        <f t="shared" si="44"/>
        <v>12</v>
      </c>
      <c r="X31" s="158" t="str">
        <f t="shared" si="45"/>
        <v>1/1/2025</v>
      </c>
      <c r="Y31" s="158">
        <f t="shared" si="46"/>
        <v>45657</v>
      </c>
      <c r="Z31" s="62">
        <f t="shared" si="47"/>
        <v>0.5</v>
      </c>
      <c r="AA31" s="62">
        <f t="shared" si="48"/>
        <v>0.5</v>
      </c>
      <c r="AB31" s="52" t="str">
        <f t="shared" si="49"/>
        <v>0 / 0</v>
      </c>
      <c r="AC31" s="55">
        <f>IF(T31&gt;0,((S31*T31*W31*Z31)+(S31*T31*W31*AA31*(1+'1.Salaries Rates Dates'!$B$43))),
(((S31*U31*W31/12*9*Z31)+(S31*U31*W31/12*9*AA31*(1+'1.Salaries Rates Dates'!$B$43)))+
((S31*V31*W31/12*3*Z31)+((S31*V31*W31/12*3*AA31*(1+'1.Salaries Rates Dates'!$B$43))))))</f>
        <v>0</v>
      </c>
      <c r="AD31" s="152">
        <f>IF($C31="FT",AC31*'1.Salaries Rates Dates'!$B$40,IF($C31="PT",AC31*'1.Salaries Rates Dates'!$B$41,IF($C31="Clinical",AC31*'1.Salaries Rates Dates'!#REF!,IF($C31="ANSFT",AC31*'1.Salaries Rates Dates'!#REF!,IF($C31="ANSPT",AC31*'1.Salaries Rates Dates'!#REF!)))))</f>
        <v>0</v>
      </c>
      <c r="AE31" s="28">
        <f t="shared" si="50"/>
        <v>0</v>
      </c>
      <c r="AF31" s="270"/>
      <c r="AG31" s="25">
        <f>S31*(1+'1.Salaries Rates Dates'!B43)</f>
        <v>0</v>
      </c>
      <c r="AH31" s="51"/>
      <c r="AI31" s="280"/>
      <c r="AJ31" s="281"/>
      <c r="AK31" s="157">
        <f t="shared" si="51"/>
        <v>12</v>
      </c>
      <c r="AL31" s="158" t="str">
        <f t="shared" si="52"/>
        <v>1/1/2025</v>
      </c>
      <c r="AM31" s="62">
        <f t="shared" si="53"/>
        <v>45657</v>
      </c>
      <c r="AN31" s="62">
        <f t="shared" si="54"/>
        <v>0.5</v>
      </c>
      <c r="AO31" s="62">
        <f t="shared" si="55"/>
        <v>0.5</v>
      </c>
      <c r="AP31" s="52" t="str">
        <f t="shared" si="56"/>
        <v>0 / 0</v>
      </c>
      <c r="AQ31" s="55">
        <f>IF(AH31&gt;0,((AG31*AH31*AK31*AN31)+(AG31*AH31*AK31*AO31*(1+'1.Salaries Rates Dates'!$B$43))),
(((AG31*AI31*AK31/12*9*AN31)+(AG31*AI31*AK31/12*9*AO31*(1+'1.Salaries Rates Dates'!$B$43)))+
((AG31*AJ31*AK31/12*3*AN31)+((AG31*AJ31*AK31/12*3*AO31*(1+'1.Salaries Rates Dates'!$B$43))))))</f>
        <v>0</v>
      </c>
      <c r="AR31" s="152">
        <f>IF($C31="FT",AQ31*'1.Salaries Rates Dates'!$B$40,IF($C31="PT",AQ31*'1.Salaries Rates Dates'!$B$41,IF($C31="Clinical",AQ31*'1.Salaries Rates Dates'!#REF!,IF($C31="ANSFT",AQ31*'1.Salaries Rates Dates'!#REF!,IF($C31="ANSPT",AQ31*'1.Salaries Rates Dates'!#REF!)))))</f>
        <v>0</v>
      </c>
      <c r="AS31" s="28">
        <f t="shared" si="57"/>
        <v>0</v>
      </c>
      <c r="AT31" s="270"/>
      <c r="AU31" s="25">
        <f>AG31*(1+'1.Salaries Rates Dates'!B43)</f>
        <v>0</v>
      </c>
      <c r="AV31" s="51"/>
      <c r="AW31" s="280"/>
      <c r="AX31" s="281"/>
      <c r="AY31" s="157">
        <f t="shared" si="58"/>
        <v>12</v>
      </c>
      <c r="AZ31" s="158" t="str">
        <f t="shared" si="59"/>
        <v>1/1/2025</v>
      </c>
      <c r="BA31" s="63">
        <f t="shared" si="60"/>
        <v>45657</v>
      </c>
      <c r="BB31" s="62">
        <f t="shared" si="61"/>
        <v>0.5</v>
      </c>
      <c r="BC31" s="62">
        <f t="shared" si="62"/>
        <v>0.5</v>
      </c>
      <c r="BD31" s="52" t="str">
        <f t="shared" si="63"/>
        <v>0 / 0</v>
      </c>
      <c r="BE31" s="55">
        <f>IF(AV31&gt;0,((AU31*AV31*AY31*BB31)+(AU31*AV31*AY31*BC31*(1+'1.Salaries Rates Dates'!$B$43))),
(((AU31*AW31*AY31/12*9*BB31)+(AU31*AW31*AY31/12*9*BC31*(1+'1.Salaries Rates Dates'!$B$43)))+
((AU31*AX31*AY31/12*3*BB31)+((AU31*AX31*AY31/12*3*BC31*(1+'1.Salaries Rates Dates'!$B$43))))))</f>
        <v>0</v>
      </c>
      <c r="BF31" s="152">
        <f>IF($C31="FT",BE31*'1.Salaries Rates Dates'!$B$40,IF($C31="PT",BE31*'1.Salaries Rates Dates'!$B$41,IF($C31="Clinical",BE31*'1.Salaries Rates Dates'!#REF!,IF($C31="ANSFT",BE31*'1.Salaries Rates Dates'!#REF!,IF($C31="ANSPT",BE31*'1.Salaries Rates Dates'!#REF!)))))</f>
        <v>0</v>
      </c>
      <c r="BG31" s="28">
        <f t="shared" si="64"/>
        <v>0</v>
      </c>
      <c r="BH31" s="270"/>
      <c r="BI31" s="25">
        <f>AU31*(1+'1.Salaries Rates Dates'!B43)</f>
        <v>0</v>
      </c>
      <c r="BJ31" s="51"/>
      <c r="BK31" s="280"/>
      <c r="BL31" s="281"/>
      <c r="BM31" s="157">
        <f t="shared" si="65"/>
        <v>12</v>
      </c>
      <c r="BN31" s="158" t="str">
        <f t="shared" si="66"/>
        <v>1/1/2025</v>
      </c>
      <c r="BO31" s="63">
        <f t="shared" si="67"/>
        <v>45657</v>
      </c>
      <c r="BP31" s="62">
        <f t="shared" si="68"/>
        <v>0.5</v>
      </c>
      <c r="BQ31" s="62">
        <f t="shared" si="69"/>
        <v>0.5</v>
      </c>
      <c r="BR31" s="52" t="str">
        <f t="shared" si="70"/>
        <v>0 / 0</v>
      </c>
      <c r="BS31" s="55">
        <f>IF(BJ31&gt;0,((BI31*BJ31*BM31*BP31)+(BI31*BJ31*BM31*BQ31*(1+'1.Salaries Rates Dates'!$B$43))),
(((BI31*BK31*BM31/12*9*BP31)+(BI31*BK31*BM31/12*9*BQ31*(1+'1.Salaries Rates Dates'!$B$43)))+
((BI31*BL31*BM31/12*3*BP31)+((BI31*BL31*BM31/12*3*BQ31*(1+'1.Salaries Rates Dates'!$B$43))))))</f>
        <v>0</v>
      </c>
      <c r="BT31" s="152">
        <f>IF($C31="FT",BS31*'1.Salaries Rates Dates'!$B$40,IF($C31="PT",BS31*'1.Salaries Rates Dates'!$B$41,IF($C31="Clinical",BS31*'1.Salaries Rates Dates'!#REF!,IF($C31="ANSFT",BS31*'1.Salaries Rates Dates'!#REF!,IF($C31="ANSPT",BS31*'1.Salaries Rates Dates'!#REF!)))))</f>
        <v>0</v>
      </c>
      <c r="BU31" s="28">
        <f t="shared" si="71"/>
        <v>0</v>
      </c>
      <c r="BV31" s="270"/>
      <c r="BW31" s="14">
        <f t="shared" si="72"/>
        <v>0</v>
      </c>
      <c r="BX31" s="14">
        <f t="shared" si="72"/>
        <v>0</v>
      </c>
      <c r="BY31" s="14">
        <f t="shared" si="72"/>
        <v>0</v>
      </c>
      <c r="BZ31" s="98"/>
      <c r="CA31" s="59">
        <f>'1.Salaries Rates Dates'!D20</f>
        <v>0</v>
      </c>
      <c r="CB31" s="9">
        <f t="shared" si="73"/>
        <v>0</v>
      </c>
      <c r="CC31" s="9">
        <f t="shared" si="74"/>
        <v>0</v>
      </c>
      <c r="CD31" s="87">
        <f t="shared" si="75"/>
        <v>0</v>
      </c>
      <c r="CE31" s="88">
        <f t="shared" si="76"/>
        <v>0</v>
      </c>
      <c r="CF31" s="88">
        <f t="shared" si="77"/>
        <v>0</v>
      </c>
      <c r="CG31" s="139">
        <f t="shared" si="78"/>
        <v>0</v>
      </c>
    </row>
    <row r="32" spans="1:85" x14ac:dyDescent="0.25">
      <c r="A32" s="15">
        <v>6</v>
      </c>
      <c r="B32" s="16">
        <f>'1.Salaries Rates Dates'!C21</f>
        <v>0</v>
      </c>
      <c r="C32" s="30" t="s">
        <v>32</v>
      </c>
      <c r="D32" s="362"/>
      <c r="E32" s="25">
        <f>'1.Salaries Rates Dates'!Z21</f>
        <v>0</v>
      </c>
      <c r="F32" s="51"/>
      <c r="G32" s="280"/>
      <c r="H32" s="281"/>
      <c r="I32" s="157">
        <f t="shared" si="37"/>
        <v>12</v>
      </c>
      <c r="J32" s="159" t="str">
        <f t="shared" si="38"/>
        <v>1/1/2025</v>
      </c>
      <c r="K32" s="158">
        <f t="shared" si="39"/>
        <v>45657</v>
      </c>
      <c r="L32" s="62">
        <f t="shared" si="40"/>
        <v>0.5</v>
      </c>
      <c r="M32" s="62">
        <f t="shared" si="41"/>
        <v>0.5</v>
      </c>
      <c r="N32" s="52" t="str">
        <f t="shared" si="42"/>
        <v>0 / 0</v>
      </c>
      <c r="O32" s="55">
        <f>IF(F32&gt;0,((E32*F32*I32*L32)+(E32*F32*I32*M32*(1+'1.Salaries Rates Dates'!$B$43))),
(((E32*G32*I32/12*9*L32)+(E32*G32*I32/12*9*M32*(1+'1.Salaries Rates Dates'!$B$43)))+
((E32*H32*I32/12*3*L32)+((E32*H32*I32/12*3*M32*(1+'1.Salaries Rates Dates'!$B$43))))))</f>
        <v>0</v>
      </c>
      <c r="P32" s="152">
        <f>IF($C32="FT",O32*'1.Salaries Rates Dates'!$B$40,IF($C32="PT",O32*'1.Salaries Rates Dates'!$B$41,IF($C32="Clinical",O32*'1.Salaries Rates Dates'!#REF!,IF($C32="ANSFT",O32*'1.Salaries Rates Dates'!#REF!,IF($C32="ANSPT",O32*'1.Salaries Rates Dates'!#REF!)))))</f>
        <v>0</v>
      </c>
      <c r="Q32" s="28">
        <f t="shared" si="43"/>
        <v>0</v>
      </c>
      <c r="R32" s="337"/>
      <c r="S32" s="25">
        <f>E32*(1+'1.Salaries Rates Dates'!B43)</f>
        <v>0</v>
      </c>
      <c r="T32" s="51"/>
      <c r="U32" s="280"/>
      <c r="V32" s="281"/>
      <c r="W32" s="157">
        <f t="shared" si="44"/>
        <v>12</v>
      </c>
      <c r="X32" s="158" t="str">
        <f t="shared" si="45"/>
        <v>1/1/2025</v>
      </c>
      <c r="Y32" s="158">
        <f t="shared" si="46"/>
        <v>45657</v>
      </c>
      <c r="Z32" s="62">
        <f t="shared" si="47"/>
        <v>0.5</v>
      </c>
      <c r="AA32" s="62">
        <f t="shared" si="48"/>
        <v>0.5</v>
      </c>
      <c r="AB32" s="52" t="str">
        <f t="shared" si="49"/>
        <v>0 / 0</v>
      </c>
      <c r="AC32" s="55">
        <f>IF(T32&gt;0,((S32*T32*W32*Z32)+(S32*T32*W32*AA32*(1+'1.Salaries Rates Dates'!$B$43))),
(((S32*U32*W32/12*9*Z32)+(S32*U32*W32/12*9*AA32*(1+'1.Salaries Rates Dates'!$B$43)))+
((S32*V32*W32/12*3*Z32)+((S32*V32*W32/12*3*AA32*(1+'1.Salaries Rates Dates'!$B$43))))))</f>
        <v>0</v>
      </c>
      <c r="AD32" s="152">
        <f>IF($C32="FT",AC32*'1.Salaries Rates Dates'!$B$40,IF($C32="PT",AC32*'1.Salaries Rates Dates'!$B$41,IF($C32="Clinical",AC32*'1.Salaries Rates Dates'!#REF!,IF($C32="ANSFT",AC32*'1.Salaries Rates Dates'!#REF!,IF($C32="ANSPT",AC32*'1.Salaries Rates Dates'!#REF!)))))</f>
        <v>0</v>
      </c>
      <c r="AE32" s="28">
        <f t="shared" si="50"/>
        <v>0</v>
      </c>
      <c r="AF32" s="270"/>
      <c r="AG32" s="25">
        <f>S32*(1+'1.Salaries Rates Dates'!B43)</f>
        <v>0</v>
      </c>
      <c r="AH32" s="51"/>
      <c r="AI32" s="280"/>
      <c r="AJ32" s="281"/>
      <c r="AK32" s="157">
        <f t="shared" si="51"/>
        <v>12</v>
      </c>
      <c r="AL32" s="158" t="str">
        <f t="shared" si="52"/>
        <v>1/1/2025</v>
      </c>
      <c r="AM32" s="62">
        <f t="shared" si="53"/>
        <v>45657</v>
      </c>
      <c r="AN32" s="62">
        <f t="shared" si="54"/>
        <v>0.5</v>
      </c>
      <c r="AO32" s="62">
        <f t="shared" si="55"/>
        <v>0.5</v>
      </c>
      <c r="AP32" s="52" t="str">
        <f t="shared" si="56"/>
        <v>0 / 0</v>
      </c>
      <c r="AQ32" s="55">
        <f>IF(AH32&gt;0,((AG32*AH32*AK32*AN32)+(AG32*AH32*AK32*AO32*(1+'1.Salaries Rates Dates'!$B$43))),
(((AG32*AI32*AK32/12*9*AN32)+(AG32*AI32*AK32/12*9*AO32*(1+'1.Salaries Rates Dates'!$B$43)))+
((AG32*AJ32*AK32/12*3*AN32)+((AG32*AJ32*AK32/12*3*AO32*(1+'1.Salaries Rates Dates'!$B$43))))))</f>
        <v>0</v>
      </c>
      <c r="AR32" s="152">
        <f>IF($C32="FT",AQ32*'1.Salaries Rates Dates'!$B$40,IF($C32="PT",AQ32*'1.Salaries Rates Dates'!$B$41,IF($C32="Clinical",AQ32*'1.Salaries Rates Dates'!#REF!,IF($C32="ANSFT",AQ32*'1.Salaries Rates Dates'!#REF!,IF($C32="ANSPT",AQ32*'1.Salaries Rates Dates'!#REF!)))))</f>
        <v>0</v>
      </c>
      <c r="AS32" s="28">
        <f t="shared" si="57"/>
        <v>0</v>
      </c>
      <c r="AT32" s="270"/>
      <c r="AU32" s="25">
        <f>AG32*(1+'1.Salaries Rates Dates'!B43)</f>
        <v>0</v>
      </c>
      <c r="AV32" s="51"/>
      <c r="AW32" s="280"/>
      <c r="AX32" s="281"/>
      <c r="AY32" s="157">
        <f t="shared" si="58"/>
        <v>12</v>
      </c>
      <c r="AZ32" s="158" t="str">
        <f t="shared" si="59"/>
        <v>1/1/2025</v>
      </c>
      <c r="BA32" s="63">
        <f t="shared" si="60"/>
        <v>45657</v>
      </c>
      <c r="BB32" s="62">
        <f t="shared" si="61"/>
        <v>0.5</v>
      </c>
      <c r="BC32" s="62">
        <f t="shared" si="62"/>
        <v>0.5</v>
      </c>
      <c r="BD32" s="52" t="str">
        <f t="shared" si="63"/>
        <v>0 / 0</v>
      </c>
      <c r="BE32" s="55">
        <f>IF(AV32&gt;0,((AU32*AV32*AY32*BB32)+(AU32*AV32*AY32*BC32*(1+'1.Salaries Rates Dates'!$B$43))),
(((AU32*AW32*AY32/12*9*BB32)+(AU32*AW32*AY32/12*9*BC32*(1+'1.Salaries Rates Dates'!$B$43)))+
((AU32*AX32*AY32/12*3*BB32)+((AU32*AX32*AY32/12*3*BC32*(1+'1.Salaries Rates Dates'!$B$43))))))</f>
        <v>0</v>
      </c>
      <c r="BF32" s="152">
        <f>IF($C32="FT",BE32*'1.Salaries Rates Dates'!$B$40,IF($C32="PT",BE32*'1.Salaries Rates Dates'!$B$41,IF($C32="Clinical",BE32*'1.Salaries Rates Dates'!#REF!,IF($C32="ANSFT",BE32*'1.Salaries Rates Dates'!#REF!,IF($C32="ANSPT",BE32*'1.Salaries Rates Dates'!#REF!)))))</f>
        <v>0</v>
      </c>
      <c r="BG32" s="28">
        <f t="shared" si="64"/>
        <v>0</v>
      </c>
      <c r="BH32" s="270"/>
      <c r="BI32" s="25">
        <f>AU32*(1+'1.Salaries Rates Dates'!B43)</f>
        <v>0</v>
      </c>
      <c r="BJ32" s="51"/>
      <c r="BK32" s="280"/>
      <c r="BL32" s="281"/>
      <c r="BM32" s="157">
        <f t="shared" si="65"/>
        <v>12</v>
      </c>
      <c r="BN32" s="158" t="str">
        <f t="shared" si="66"/>
        <v>1/1/2025</v>
      </c>
      <c r="BO32" s="63">
        <f t="shared" si="67"/>
        <v>45657</v>
      </c>
      <c r="BP32" s="62">
        <f t="shared" si="68"/>
        <v>0.5</v>
      </c>
      <c r="BQ32" s="62">
        <f t="shared" si="69"/>
        <v>0.5</v>
      </c>
      <c r="BR32" s="52" t="str">
        <f t="shared" si="70"/>
        <v>0 / 0</v>
      </c>
      <c r="BS32" s="55">
        <f>IF(BJ32&gt;0,((BI32*BJ32*BM32*BP32)+(BI32*BJ32*BM32*BQ32*(1+'1.Salaries Rates Dates'!$B$43))),
(((BI32*BK32*BM32/12*9*BP32)+(BI32*BK32*BM32/12*9*BQ32*(1+'1.Salaries Rates Dates'!$B$43)))+
((BI32*BL32*BM32/12*3*BP32)+((BI32*BL32*BM32/12*3*BQ32*(1+'1.Salaries Rates Dates'!$B$43))))))</f>
        <v>0</v>
      </c>
      <c r="BT32" s="152">
        <f>IF($C32="FT",BS32*'1.Salaries Rates Dates'!$B$40,IF($C32="PT",BS32*'1.Salaries Rates Dates'!$B$41,IF($C32="Clinical",BS32*'1.Salaries Rates Dates'!#REF!,IF($C32="ANSFT",BS32*'1.Salaries Rates Dates'!#REF!,IF($C32="ANSPT",BS32*'1.Salaries Rates Dates'!#REF!)))))</f>
        <v>0</v>
      </c>
      <c r="BU32" s="28">
        <f t="shared" si="71"/>
        <v>0</v>
      </c>
      <c r="BV32" s="270"/>
      <c r="BW32" s="14">
        <f t="shared" si="72"/>
        <v>0</v>
      </c>
      <c r="BX32" s="14">
        <f t="shared" si="72"/>
        <v>0</v>
      </c>
      <c r="BY32" s="14">
        <f t="shared" si="72"/>
        <v>0</v>
      </c>
      <c r="BZ32" s="98"/>
      <c r="CA32" s="59">
        <f>'1.Salaries Rates Dates'!D21</f>
        <v>0</v>
      </c>
      <c r="CB32" s="9">
        <f t="shared" si="73"/>
        <v>0</v>
      </c>
      <c r="CC32" s="9">
        <f t="shared" si="74"/>
        <v>0</v>
      </c>
      <c r="CD32" s="87">
        <f t="shared" si="75"/>
        <v>0</v>
      </c>
      <c r="CE32" s="88">
        <f t="shared" si="76"/>
        <v>0</v>
      </c>
      <c r="CF32" s="88">
        <f t="shared" si="77"/>
        <v>0</v>
      </c>
      <c r="CG32" s="139">
        <f t="shared" si="78"/>
        <v>0</v>
      </c>
    </row>
    <row r="33" spans="1:85" x14ac:dyDescent="0.25">
      <c r="A33" s="15">
        <v>7</v>
      </c>
      <c r="B33" s="16">
        <f>'1.Salaries Rates Dates'!C22</f>
        <v>0</v>
      </c>
      <c r="C33" s="30" t="s">
        <v>32</v>
      </c>
      <c r="D33" s="362"/>
      <c r="E33" s="25">
        <f>'1.Salaries Rates Dates'!Z22</f>
        <v>0</v>
      </c>
      <c r="F33" s="51"/>
      <c r="G33" s="280"/>
      <c r="H33" s="281"/>
      <c r="I33" s="157">
        <f t="shared" si="37"/>
        <v>12</v>
      </c>
      <c r="J33" s="159" t="str">
        <f t="shared" si="38"/>
        <v>1/1/2025</v>
      </c>
      <c r="K33" s="158">
        <f t="shared" si="39"/>
        <v>45657</v>
      </c>
      <c r="L33" s="62">
        <f t="shared" si="40"/>
        <v>0.5</v>
      </c>
      <c r="M33" s="62">
        <f t="shared" si="41"/>
        <v>0.5</v>
      </c>
      <c r="N33" s="52" t="str">
        <f t="shared" si="42"/>
        <v>0 / 0</v>
      </c>
      <c r="O33" s="55">
        <f>IF(F33&gt;0,((E33*F33*I33*L33)+(E33*F33*I33*M33*(1+'1.Salaries Rates Dates'!$B$43))),
(((E33*G33*I33/12*9*L33)+(E33*G33*I33/12*9*M33*(1+'1.Salaries Rates Dates'!$B$43)))+
((E33*H33*I33/12*3*L33)+((E33*H33*I33/12*3*M33*(1+'1.Salaries Rates Dates'!$B$43))))))</f>
        <v>0</v>
      </c>
      <c r="P33" s="152">
        <f>IF($C33="FT",O33*'1.Salaries Rates Dates'!$B$40,IF($C33="PT",O33*'1.Salaries Rates Dates'!$B$41,IF($C33="Clinical",O33*'1.Salaries Rates Dates'!#REF!,IF($C33="ANSFT",O33*'1.Salaries Rates Dates'!#REF!,IF($C33="ANSPT",O33*'1.Salaries Rates Dates'!#REF!)))))</f>
        <v>0</v>
      </c>
      <c r="Q33" s="28">
        <f t="shared" si="43"/>
        <v>0</v>
      </c>
      <c r="R33" s="337"/>
      <c r="S33" s="25">
        <f>E33*(1+'1.Salaries Rates Dates'!B43)</f>
        <v>0</v>
      </c>
      <c r="T33" s="51"/>
      <c r="U33" s="280"/>
      <c r="V33" s="281"/>
      <c r="W33" s="157">
        <f t="shared" si="44"/>
        <v>12</v>
      </c>
      <c r="X33" s="158" t="str">
        <f t="shared" si="45"/>
        <v>1/1/2025</v>
      </c>
      <c r="Y33" s="158">
        <f t="shared" si="46"/>
        <v>45657</v>
      </c>
      <c r="Z33" s="62">
        <f t="shared" si="47"/>
        <v>0.5</v>
      </c>
      <c r="AA33" s="62">
        <f t="shared" si="48"/>
        <v>0.5</v>
      </c>
      <c r="AB33" s="52" t="str">
        <f t="shared" si="49"/>
        <v>0 / 0</v>
      </c>
      <c r="AC33" s="55">
        <f>IF(T33&gt;0,((S33*T33*W33*Z33)+(S33*T33*W33*AA33*(1+'1.Salaries Rates Dates'!$B$43))),
(((S33*U33*W33/12*9*Z33)+(S33*U33*W33/12*9*AA33*(1+'1.Salaries Rates Dates'!$B$43)))+
((S33*V33*W33/12*3*Z33)+((S33*V33*W33/12*3*AA33*(1+'1.Salaries Rates Dates'!$B$43))))))</f>
        <v>0</v>
      </c>
      <c r="AD33" s="152">
        <f>IF($C33="FT",AC33*'1.Salaries Rates Dates'!$B$40,IF($C33="PT",AC33*'1.Salaries Rates Dates'!$B$41,IF($C33="Clinical",AC33*'1.Salaries Rates Dates'!#REF!,IF($C33="ANSFT",AC33*'1.Salaries Rates Dates'!#REF!,IF($C33="ANSPT",AC33*'1.Salaries Rates Dates'!#REF!)))))</f>
        <v>0</v>
      </c>
      <c r="AE33" s="28">
        <f t="shared" si="50"/>
        <v>0</v>
      </c>
      <c r="AF33" s="270"/>
      <c r="AG33" s="25">
        <f>S33*(1+'1.Salaries Rates Dates'!B43)</f>
        <v>0</v>
      </c>
      <c r="AH33" s="51"/>
      <c r="AI33" s="280"/>
      <c r="AJ33" s="281"/>
      <c r="AK33" s="157">
        <f t="shared" si="51"/>
        <v>12</v>
      </c>
      <c r="AL33" s="158" t="str">
        <f t="shared" si="52"/>
        <v>1/1/2025</v>
      </c>
      <c r="AM33" s="62">
        <f t="shared" si="53"/>
        <v>45657</v>
      </c>
      <c r="AN33" s="62">
        <f t="shared" si="54"/>
        <v>0.5</v>
      </c>
      <c r="AO33" s="62">
        <f t="shared" si="55"/>
        <v>0.5</v>
      </c>
      <c r="AP33" s="52" t="str">
        <f t="shared" si="56"/>
        <v>0 / 0</v>
      </c>
      <c r="AQ33" s="55">
        <f>IF(AH33&gt;0,((AG33*AH33*AK33*AN33)+(AG33*AH33*AK33*AO33*(1+'1.Salaries Rates Dates'!$B$43))),
(((AG33*AI33*AK33/12*9*AN33)+(AG33*AI33*AK33/12*9*AO33*(1+'1.Salaries Rates Dates'!$B$43)))+
((AG33*AJ33*AK33/12*3*AN33)+((AG33*AJ33*AK33/12*3*AO33*(1+'1.Salaries Rates Dates'!$B$43))))))</f>
        <v>0</v>
      </c>
      <c r="AR33" s="152">
        <f>IF($C33="FT",AQ33*'1.Salaries Rates Dates'!$B$40,IF($C33="PT",AQ33*'1.Salaries Rates Dates'!$B$41,IF($C33="Clinical",AQ33*'1.Salaries Rates Dates'!#REF!,IF($C33="ANSFT",AQ33*'1.Salaries Rates Dates'!#REF!,IF($C33="ANSPT",AQ33*'1.Salaries Rates Dates'!#REF!)))))</f>
        <v>0</v>
      </c>
      <c r="AS33" s="28">
        <f t="shared" si="57"/>
        <v>0</v>
      </c>
      <c r="AT33" s="270"/>
      <c r="AU33" s="25">
        <f>AG33*(1+'1.Salaries Rates Dates'!B43)</f>
        <v>0</v>
      </c>
      <c r="AV33" s="51"/>
      <c r="AW33" s="280"/>
      <c r="AX33" s="281"/>
      <c r="AY33" s="157">
        <f t="shared" si="58"/>
        <v>12</v>
      </c>
      <c r="AZ33" s="158" t="str">
        <f t="shared" si="59"/>
        <v>1/1/2025</v>
      </c>
      <c r="BA33" s="63">
        <f t="shared" si="60"/>
        <v>45657</v>
      </c>
      <c r="BB33" s="62">
        <f t="shared" si="61"/>
        <v>0.5</v>
      </c>
      <c r="BC33" s="62">
        <f t="shared" si="62"/>
        <v>0.5</v>
      </c>
      <c r="BD33" s="52" t="str">
        <f t="shared" si="63"/>
        <v>0 / 0</v>
      </c>
      <c r="BE33" s="55">
        <f>IF(AV33&gt;0,((AU33*AV33*AY33*BB33)+(AU33*AV33*AY33*BC33*(1+'1.Salaries Rates Dates'!$B$43))),
(((AU33*AW33*AY33/12*9*BB33)+(AU33*AW33*AY33/12*9*BC33*(1+'1.Salaries Rates Dates'!$B$43)))+
((AU33*AX33*AY33/12*3*BB33)+((AU33*AX33*AY33/12*3*BC33*(1+'1.Salaries Rates Dates'!$B$43))))))</f>
        <v>0</v>
      </c>
      <c r="BF33" s="152">
        <f>IF($C33="FT",BE33*'1.Salaries Rates Dates'!$B$40,IF($C33="PT",BE33*'1.Salaries Rates Dates'!$B$41,IF($C33="Clinical",BE33*'1.Salaries Rates Dates'!#REF!,IF($C33="ANSFT",BE33*'1.Salaries Rates Dates'!#REF!,IF($C33="ANSPT",BE33*'1.Salaries Rates Dates'!#REF!)))))</f>
        <v>0</v>
      </c>
      <c r="BG33" s="28">
        <f t="shared" si="64"/>
        <v>0</v>
      </c>
      <c r="BH33" s="270"/>
      <c r="BI33" s="25">
        <f>AU33*(1+'1.Salaries Rates Dates'!B43)</f>
        <v>0</v>
      </c>
      <c r="BJ33" s="51"/>
      <c r="BK33" s="280"/>
      <c r="BL33" s="281"/>
      <c r="BM33" s="157">
        <f t="shared" si="65"/>
        <v>12</v>
      </c>
      <c r="BN33" s="158" t="str">
        <f t="shared" si="66"/>
        <v>1/1/2025</v>
      </c>
      <c r="BO33" s="63">
        <f t="shared" si="67"/>
        <v>45657</v>
      </c>
      <c r="BP33" s="62">
        <f t="shared" si="68"/>
        <v>0.5</v>
      </c>
      <c r="BQ33" s="62">
        <f t="shared" si="69"/>
        <v>0.5</v>
      </c>
      <c r="BR33" s="52" t="str">
        <f t="shared" si="70"/>
        <v>0 / 0</v>
      </c>
      <c r="BS33" s="55">
        <f>IF(BJ33&gt;0,((BI33*BJ33*BM33*BP33)+(BI33*BJ33*BM33*BQ33*(1+'1.Salaries Rates Dates'!$B$43))),
(((BI33*BK33*BM33/12*9*BP33)+(BI33*BK33*BM33/12*9*BQ33*(1+'1.Salaries Rates Dates'!$B$43)))+
((BI33*BL33*BM33/12*3*BP33)+((BI33*BL33*BM33/12*3*BQ33*(1+'1.Salaries Rates Dates'!$B$43))))))</f>
        <v>0</v>
      </c>
      <c r="BT33" s="152">
        <f>IF($C33="FT",BS33*'1.Salaries Rates Dates'!$B$40,IF($C33="PT",BS33*'1.Salaries Rates Dates'!$B$41,IF($C33="Clinical",BS33*'1.Salaries Rates Dates'!#REF!,IF($C33="ANSFT",BS33*'1.Salaries Rates Dates'!#REF!,IF($C33="ANSPT",BS33*'1.Salaries Rates Dates'!#REF!)))))</f>
        <v>0</v>
      </c>
      <c r="BU33" s="28">
        <f t="shared" si="71"/>
        <v>0</v>
      </c>
      <c r="BV33" s="270"/>
      <c r="BW33" s="14">
        <f t="shared" si="72"/>
        <v>0</v>
      </c>
      <c r="BX33" s="14">
        <f t="shared" si="72"/>
        <v>0</v>
      </c>
      <c r="BY33" s="14">
        <f t="shared" si="72"/>
        <v>0</v>
      </c>
      <c r="BZ33" s="98"/>
      <c r="CA33" s="59">
        <f>'1.Salaries Rates Dates'!D22</f>
        <v>0</v>
      </c>
      <c r="CB33" s="9">
        <f t="shared" si="73"/>
        <v>0</v>
      </c>
      <c r="CC33" s="9">
        <f t="shared" si="74"/>
        <v>0</v>
      </c>
      <c r="CD33" s="87">
        <f t="shared" si="75"/>
        <v>0</v>
      </c>
      <c r="CE33" s="88">
        <f t="shared" si="76"/>
        <v>0</v>
      </c>
      <c r="CF33" s="88">
        <f t="shared" si="77"/>
        <v>0</v>
      </c>
      <c r="CG33" s="139">
        <f t="shared" si="78"/>
        <v>0</v>
      </c>
    </row>
    <row r="34" spans="1:85" x14ac:dyDescent="0.25">
      <c r="A34" s="15">
        <v>8</v>
      </c>
      <c r="B34" s="16">
        <f>'1.Salaries Rates Dates'!C23</f>
        <v>0</v>
      </c>
      <c r="C34" s="30" t="s">
        <v>32</v>
      </c>
      <c r="D34" s="362"/>
      <c r="E34" s="25">
        <f>'1.Salaries Rates Dates'!Z23</f>
        <v>0</v>
      </c>
      <c r="F34" s="51"/>
      <c r="G34" s="280"/>
      <c r="H34" s="281"/>
      <c r="I34" s="157">
        <f t="shared" si="37"/>
        <v>12</v>
      </c>
      <c r="J34" s="159" t="str">
        <f t="shared" si="38"/>
        <v>1/1/2025</v>
      </c>
      <c r="K34" s="158">
        <f t="shared" si="39"/>
        <v>45657</v>
      </c>
      <c r="L34" s="62">
        <f t="shared" si="40"/>
        <v>0.5</v>
      </c>
      <c r="M34" s="62">
        <f t="shared" si="41"/>
        <v>0.5</v>
      </c>
      <c r="N34" s="52" t="str">
        <f t="shared" si="42"/>
        <v>0 / 0</v>
      </c>
      <c r="O34" s="55">
        <f>IF(F34&gt;0,((E34*F34*I34*L34)+(E34*F34*I34*M34*(1+'1.Salaries Rates Dates'!$B$43))),
(((E34*G34*I34/12*9*L34)+(E34*G34*I34/12*9*M34*(1+'1.Salaries Rates Dates'!$B$43)))+
((E34*H34*I34/12*3*L34)+((E34*H34*I34/12*3*M34*(1+'1.Salaries Rates Dates'!$B$43))))))</f>
        <v>0</v>
      </c>
      <c r="P34" s="152">
        <f>IF($C34="FT",O34*'1.Salaries Rates Dates'!$B$40,IF($C34="PT",O34*'1.Salaries Rates Dates'!$B$41,IF($C34="Clinical",O34*'1.Salaries Rates Dates'!#REF!,IF($C34="ANSFT",O34*'1.Salaries Rates Dates'!#REF!,IF($C34="ANSPT",O34*'1.Salaries Rates Dates'!#REF!)))))</f>
        <v>0</v>
      </c>
      <c r="Q34" s="28">
        <f t="shared" si="43"/>
        <v>0</v>
      </c>
      <c r="R34" s="337"/>
      <c r="S34" s="25">
        <f>E34*(1+'1.Salaries Rates Dates'!B43)</f>
        <v>0</v>
      </c>
      <c r="T34" s="51"/>
      <c r="U34" s="280"/>
      <c r="V34" s="281"/>
      <c r="W34" s="157">
        <f t="shared" si="44"/>
        <v>12</v>
      </c>
      <c r="X34" s="158" t="str">
        <f t="shared" si="45"/>
        <v>1/1/2025</v>
      </c>
      <c r="Y34" s="158">
        <f t="shared" si="46"/>
        <v>45657</v>
      </c>
      <c r="Z34" s="62">
        <f t="shared" si="47"/>
        <v>0.5</v>
      </c>
      <c r="AA34" s="62">
        <f t="shared" si="48"/>
        <v>0.5</v>
      </c>
      <c r="AB34" s="52" t="str">
        <f t="shared" si="49"/>
        <v>0 / 0</v>
      </c>
      <c r="AC34" s="55">
        <f>IF(T34&gt;0,((S34*T34*W34*Z34)+(S34*T34*W34*AA34*(1+'1.Salaries Rates Dates'!$B$43))),
(((S34*U34*W34/12*9*Z34)+(S34*U34*W34/12*9*AA34*(1+'1.Salaries Rates Dates'!$B$43)))+
((S34*V34*W34/12*3*Z34)+((S34*V34*W34/12*3*AA34*(1+'1.Salaries Rates Dates'!$B$43))))))</f>
        <v>0</v>
      </c>
      <c r="AD34" s="152">
        <f>IF($C34="FT",AC34*'1.Salaries Rates Dates'!$B$40,IF($C34="PT",AC34*'1.Salaries Rates Dates'!$B$41,IF($C34="Clinical",AC34*'1.Salaries Rates Dates'!#REF!,IF($C34="ANSFT",AC34*'1.Salaries Rates Dates'!#REF!,IF($C34="ANSPT",AC34*'1.Salaries Rates Dates'!#REF!)))))</f>
        <v>0</v>
      </c>
      <c r="AE34" s="28">
        <f t="shared" si="50"/>
        <v>0</v>
      </c>
      <c r="AF34" s="270"/>
      <c r="AG34" s="25">
        <f>S34*(1+'1.Salaries Rates Dates'!B43)</f>
        <v>0</v>
      </c>
      <c r="AH34" s="51"/>
      <c r="AI34" s="280"/>
      <c r="AJ34" s="281"/>
      <c r="AK34" s="157">
        <f t="shared" si="51"/>
        <v>12</v>
      </c>
      <c r="AL34" s="158" t="str">
        <f t="shared" si="52"/>
        <v>1/1/2025</v>
      </c>
      <c r="AM34" s="62">
        <f t="shared" si="53"/>
        <v>45657</v>
      </c>
      <c r="AN34" s="62">
        <f t="shared" si="54"/>
        <v>0.5</v>
      </c>
      <c r="AO34" s="62">
        <f t="shared" si="55"/>
        <v>0.5</v>
      </c>
      <c r="AP34" s="52" t="str">
        <f t="shared" si="56"/>
        <v>0 / 0</v>
      </c>
      <c r="AQ34" s="55">
        <f>IF(AH34&gt;0,((AG34*AH34*AK34*AN34)+(AG34*AH34*AK34*AO34*(1+'1.Salaries Rates Dates'!$B$43))),
(((AG34*AI34*AK34/12*9*AN34)+(AG34*AI34*AK34/12*9*AO34*(1+'1.Salaries Rates Dates'!$B$43)))+
((AG34*AJ34*AK34/12*3*AN34)+((AG34*AJ34*AK34/12*3*AO34*(1+'1.Salaries Rates Dates'!$B$43))))))</f>
        <v>0</v>
      </c>
      <c r="AR34" s="152">
        <f>IF($C34="FT",AQ34*'1.Salaries Rates Dates'!$B$40,IF($C34="PT",AQ34*'1.Salaries Rates Dates'!$B$41,IF($C34="Clinical",AQ34*'1.Salaries Rates Dates'!#REF!,IF($C34="ANSFT",AQ34*'1.Salaries Rates Dates'!#REF!,IF($C34="ANSPT",AQ34*'1.Salaries Rates Dates'!#REF!)))))</f>
        <v>0</v>
      </c>
      <c r="AS34" s="28">
        <f t="shared" si="57"/>
        <v>0</v>
      </c>
      <c r="AT34" s="270"/>
      <c r="AU34" s="25">
        <f>AG34*(1+'1.Salaries Rates Dates'!B43)</f>
        <v>0</v>
      </c>
      <c r="AV34" s="51"/>
      <c r="AW34" s="280"/>
      <c r="AX34" s="281"/>
      <c r="AY34" s="157">
        <f t="shared" si="58"/>
        <v>12</v>
      </c>
      <c r="AZ34" s="158" t="str">
        <f t="shared" si="59"/>
        <v>1/1/2025</v>
      </c>
      <c r="BA34" s="63">
        <f t="shared" si="60"/>
        <v>45657</v>
      </c>
      <c r="BB34" s="62">
        <f t="shared" si="61"/>
        <v>0.5</v>
      </c>
      <c r="BC34" s="62">
        <f t="shared" si="62"/>
        <v>0.5</v>
      </c>
      <c r="BD34" s="52" t="str">
        <f t="shared" si="63"/>
        <v>0 / 0</v>
      </c>
      <c r="BE34" s="55">
        <f>IF(AV34&gt;0,((AU34*AV34*AY34*BB34)+(AU34*AV34*AY34*BC34*(1+'1.Salaries Rates Dates'!$B$43))),
(((AU34*AW34*AY34/12*9*BB34)+(AU34*AW34*AY34/12*9*BC34*(1+'1.Salaries Rates Dates'!$B$43)))+
((AU34*AX34*AY34/12*3*BB34)+((AU34*AX34*AY34/12*3*BC34*(1+'1.Salaries Rates Dates'!$B$43))))))</f>
        <v>0</v>
      </c>
      <c r="BF34" s="152">
        <f>IF($C34="FT",BE34*'1.Salaries Rates Dates'!$B$40,IF($C34="PT",BE34*'1.Salaries Rates Dates'!$B$41,IF($C34="Clinical",BE34*'1.Salaries Rates Dates'!#REF!,IF($C34="ANSFT",BE34*'1.Salaries Rates Dates'!#REF!,IF($C34="ANSPT",BE34*'1.Salaries Rates Dates'!#REF!)))))</f>
        <v>0</v>
      </c>
      <c r="BG34" s="28">
        <f t="shared" si="64"/>
        <v>0</v>
      </c>
      <c r="BH34" s="270"/>
      <c r="BI34" s="25">
        <f>AU34*(1+'1.Salaries Rates Dates'!B43)</f>
        <v>0</v>
      </c>
      <c r="BJ34" s="51"/>
      <c r="BK34" s="280"/>
      <c r="BL34" s="281"/>
      <c r="BM34" s="157">
        <f t="shared" si="65"/>
        <v>12</v>
      </c>
      <c r="BN34" s="158" t="str">
        <f t="shared" si="66"/>
        <v>1/1/2025</v>
      </c>
      <c r="BO34" s="63">
        <f t="shared" si="67"/>
        <v>45657</v>
      </c>
      <c r="BP34" s="62">
        <f t="shared" si="68"/>
        <v>0.5</v>
      </c>
      <c r="BQ34" s="62">
        <f t="shared" si="69"/>
        <v>0.5</v>
      </c>
      <c r="BR34" s="52" t="str">
        <f t="shared" si="70"/>
        <v>0 / 0</v>
      </c>
      <c r="BS34" s="55">
        <f>IF(BJ34&gt;0,((BI34*BJ34*BM34*BP34)+(BI34*BJ34*BM34*BQ34*(1+'1.Salaries Rates Dates'!$B$43))),
(((BI34*BK34*BM34/12*9*BP34)+(BI34*BK34*BM34/12*9*BQ34*(1+'1.Salaries Rates Dates'!$B$43)))+
((BI34*BL34*BM34/12*3*BP34)+((BI34*BL34*BM34/12*3*BQ34*(1+'1.Salaries Rates Dates'!$B$43))))))</f>
        <v>0</v>
      </c>
      <c r="BT34" s="152">
        <f>IF($C34="FT",BS34*'1.Salaries Rates Dates'!$B$40,IF($C34="PT",BS34*'1.Salaries Rates Dates'!$B$41,IF($C34="Clinical",BS34*'1.Salaries Rates Dates'!#REF!,IF($C34="ANSFT",BS34*'1.Salaries Rates Dates'!#REF!,IF($C34="ANSPT",BS34*'1.Salaries Rates Dates'!#REF!)))))</f>
        <v>0</v>
      </c>
      <c r="BU34" s="28">
        <f t="shared" si="71"/>
        <v>0</v>
      </c>
      <c r="BV34" s="270"/>
      <c r="BW34" s="14">
        <f t="shared" si="72"/>
        <v>0</v>
      </c>
      <c r="BX34" s="14">
        <f t="shared" si="72"/>
        <v>0</v>
      </c>
      <c r="BY34" s="14">
        <f t="shared" si="72"/>
        <v>0</v>
      </c>
      <c r="BZ34" s="98"/>
      <c r="CA34" s="59">
        <f>'1.Salaries Rates Dates'!D23</f>
        <v>0</v>
      </c>
      <c r="CB34" s="9">
        <f t="shared" si="73"/>
        <v>0</v>
      </c>
      <c r="CC34" s="9">
        <f t="shared" si="74"/>
        <v>0</v>
      </c>
      <c r="CD34" s="87">
        <f t="shared" si="75"/>
        <v>0</v>
      </c>
      <c r="CE34" s="88">
        <f t="shared" si="76"/>
        <v>0</v>
      </c>
      <c r="CF34" s="88">
        <f t="shared" si="77"/>
        <v>0</v>
      </c>
      <c r="CG34" s="139">
        <f t="shared" si="78"/>
        <v>0</v>
      </c>
    </row>
    <row r="35" spans="1:85" x14ac:dyDescent="0.25">
      <c r="A35" s="15">
        <v>9</v>
      </c>
      <c r="B35" s="16">
        <f>'1.Salaries Rates Dates'!C24</f>
        <v>0</v>
      </c>
      <c r="C35" s="30" t="s">
        <v>32</v>
      </c>
      <c r="D35" s="362"/>
      <c r="E35" s="25">
        <f>'1.Salaries Rates Dates'!Z24</f>
        <v>0</v>
      </c>
      <c r="F35" s="51"/>
      <c r="G35" s="280"/>
      <c r="H35" s="281"/>
      <c r="I35" s="157">
        <f t="shared" si="37"/>
        <v>12</v>
      </c>
      <c r="J35" s="159" t="str">
        <f t="shared" si="38"/>
        <v>1/1/2025</v>
      </c>
      <c r="K35" s="158">
        <f t="shared" si="39"/>
        <v>45657</v>
      </c>
      <c r="L35" s="62">
        <f t="shared" si="40"/>
        <v>0.5</v>
      </c>
      <c r="M35" s="62">
        <f t="shared" si="41"/>
        <v>0.5</v>
      </c>
      <c r="N35" s="52" t="str">
        <f t="shared" si="42"/>
        <v>0 / 0</v>
      </c>
      <c r="O35" s="55">
        <f>IF(F35&gt;0,((E35*F35*I35*L35)+(E35*F35*I35*M35*(1+'1.Salaries Rates Dates'!$B$43))),
(((E35*G35*I35/12*9*L35)+(E35*G35*I35/12*9*M35*(1+'1.Salaries Rates Dates'!$B$43)))+
((E35*H35*I35/12*3*L35)+((E35*H35*I35/12*3*M35*(1+'1.Salaries Rates Dates'!$B$43))))))</f>
        <v>0</v>
      </c>
      <c r="P35" s="152">
        <f>IF($C35="FT",O35*'1.Salaries Rates Dates'!$B$40,IF($C35="PT",O35*'1.Salaries Rates Dates'!$B$41,IF($C35="Clinical",O35*'1.Salaries Rates Dates'!#REF!,IF($C35="ANSFT",O35*'1.Salaries Rates Dates'!#REF!,IF($C35="ANSPT",O35*'1.Salaries Rates Dates'!#REF!)))))</f>
        <v>0</v>
      </c>
      <c r="Q35" s="28">
        <f t="shared" si="43"/>
        <v>0</v>
      </c>
      <c r="R35" s="337"/>
      <c r="S35" s="25">
        <f>E35*(1+'1.Salaries Rates Dates'!B43)</f>
        <v>0</v>
      </c>
      <c r="T35" s="51"/>
      <c r="U35" s="280"/>
      <c r="V35" s="281"/>
      <c r="W35" s="157">
        <f t="shared" si="44"/>
        <v>12</v>
      </c>
      <c r="X35" s="158" t="str">
        <f t="shared" si="45"/>
        <v>1/1/2025</v>
      </c>
      <c r="Y35" s="158">
        <f t="shared" si="46"/>
        <v>45657</v>
      </c>
      <c r="Z35" s="62">
        <f t="shared" si="47"/>
        <v>0.5</v>
      </c>
      <c r="AA35" s="62">
        <f t="shared" si="48"/>
        <v>0.5</v>
      </c>
      <c r="AB35" s="52" t="str">
        <f t="shared" si="49"/>
        <v>0 / 0</v>
      </c>
      <c r="AC35" s="55">
        <f>IF(T35&gt;0,((S35*T35*W35*Z35)+(S35*T35*W35*AA35*(1+'1.Salaries Rates Dates'!$B$43))),
(((S35*U35*W35/12*9*Z35)+(S35*U35*W35/12*9*AA35*(1+'1.Salaries Rates Dates'!$B$43)))+
((S35*V35*W35/12*3*Z35)+((S35*V35*W35/12*3*AA35*(1+'1.Salaries Rates Dates'!$B$43))))))</f>
        <v>0</v>
      </c>
      <c r="AD35" s="152">
        <f>IF($C35="FT",AC35*'1.Salaries Rates Dates'!$B$40,IF($C35="PT",AC35*'1.Salaries Rates Dates'!$B$41,IF($C35="Clinical",AC35*'1.Salaries Rates Dates'!#REF!,IF($C35="ANSFT",AC35*'1.Salaries Rates Dates'!#REF!,IF($C35="ANSPT",AC35*'1.Salaries Rates Dates'!#REF!)))))</f>
        <v>0</v>
      </c>
      <c r="AE35" s="28">
        <f t="shared" si="50"/>
        <v>0</v>
      </c>
      <c r="AF35" s="270"/>
      <c r="AG35" s="25">
        <f>S35*(1+'1.Salaries Rates Dates'!B43)</f>
        <v>0</v>
      </c>
      <c r="AH35" s="51"/>
      <c r="AI35" s="280"/>
      <c r="AJ35" s="281"/>
      <c r="AK35" s="157">
        <f t="shared" si="51"/>
        <v>12</v>
      </c>
      <c r="AL35" s="158" t="str">
        <f t="shared" si="52"/>
        <v>1/1/2025</v>
      </c>
      <c r="AM35" s="62">
        <f t="shared" si="53"/>
        <v>45657</v>
      </c>
      <c r="AN35" s="62">
        <f t="shared" si="54"/>
        <v>0.5</v>
      </c>
      <c r="AO35" s="62">
        <f t="shared" si="55"/>
        <v>0.5</v>
      </c>
      <c r="AP35" s="52" t="str">
        <f t="shared" si="56"/>
        <v>0 / 0</v>
      </c>
      <c r="AQ35" s="55">
        <f>IF(AH35&gt;0,((AG35*AH35*AK35*AN35)+(AG35*AH35*AK35*AO35*(1+'1.Salaries Rates Dates'!$B$43))),
(((AG35*AI35*AK35/12*9*AN35)+(AG35*AI35*AK35/12*9*AO35*(1+'1.Salaries Rates Dates'!$B$43)))+
((AG35*AJ35*AK35/12*3*AN35)+((AG35*AJ35*AK35/12*3*AO35*(1+'1.Salaries Rates Dates'!$B$43))))))</f>
        <v>0</v>
      </c>
      <c r="AR35" s="152">
        <f>IF($C35="FT",AQ35*'1.Salaries Rates Dates'!$B$40,IF($C35="PT",AQ35*'1.Salaries Rates Dates'!$B$41,IF($C35="Clinical",AQ35*'1.Salaries Rates Dates'!#REF!,IF($C35="ANSFT",AQ35*'1.Salaries Rates Dates'!#REF!,IF($C35="ANSPT",AQ35*'1.Salaries Rates Dates'!#REF!)))))</f>
        <v>0</v>
      </c>
      <c r="AS35" s="28">
        <f t="shared" si="57"/>
        <v>0</v>
      </c>
      <c r="AT35" s="270"/>
      <c r="AU35" s="25">
        <f>AG35*(1+'1.Salaries Rates Dates'!B43)</f>
        <v>0</v>
      </c>
      <c r="AV35" s="51"/>
      <c r="AW35" s="280"/>
      <c r="AX35" s="281"/>
      <c r="AY35" s="157">
        <f t="shared" si="58"/>
        <v>12</v>
      </c>
      <c r="AZ35" s="158" t="str">
        <f t="shared" si="59"/>
        <v>1/1/2025</v>
      </c>
      <c r="BA35" s="63">
        <f t="shared" si="60"/>
        <v>45657</v>
      </c>
      <c r="BB35" s="62">
        <f t="shared" si="61"/>
        <v>0.5</v>
      </c>
      <c r="BC35" s="62">
        <f t="shared" si="62"/>
        <v>0.5</v>
      </c>
      <c r="BD35" s="52" t="str">
        <f t="shared" si="63"/>
        <v>0 / 0</v>
      </c>
      <c r="BE35" s="55">
        <f>IF(AV35&gt;0,((AU35*AV35*AY35*BB35)+(AU35*AV35*AY35*BC35*(1+'1.Salaries Rates Dates'!$B$43))),
(((AU35*AW35*AY35/12*9*BB35)+(AU35*AW35*AY35/12*9*BC35*(1+'1.Salaries Rates Dates'!$B$43)))+
((AU35*AX35*AY35/12*3*BB35)+((AU35*AX35*AY35/12*3*BC35*(1+'1.Salaries Rates Dates'!$B$43))))))</f>
        <v>0</v>
      </c>
      <c r="BF35" s="152">
        <f>IF($C35="FT",BE35*'1.Salaries Rates Dates'!$B$40,IF($C35="PT",BE35*'1.Salaries Rates Dates'!$B$41,IF($C35="Clinical",BE35*'1.Salaries Rates Dates'!#REF!,IF($C35="ANSFT",BE35*'1.Salaries Rates Dates'!#REF!,IF($C35="ANSPT",BE35*'1.Salaries Rates Dates'!#REF!)))))</f>
        <v>0</v>
      </c>
      <c r="BG35" s="28">
        <f t="shared" si="64"/>
        <v>0</v>
      </c>
      <c r="BH35" s="270"/>
      <c r="BI35" s="25">
        <f>AU35*(1+'1.Salaries Rates Dates'!B43)</f>
        <v>0</v>
      </c>
      <c r="BJ35" s="51"/>
      <c r="BK35" s="280"/>
      <c r="BL35" s="281"/>
      <c r="BM35" s="157">
        <f t="shared" si="65"/>
        <v>12</v>
      </c>
      <c r="BN35" s="158" t="str">
        <f t="shared" si="66"/>
        <v>1/1/2025</v>
      </c>
      <c r="BO35" s="63">
        <f t="shared" si="67"/>
        <v>45657</v>
      </c>
      <c r="BP35" s="62">
        <f t="shared" si="68"/>
        <v>0.5</v>
      </c>
      <c r="BQ35" s="62">
        <f t="shared" si="69"/>
        <v>0.5</v>
      </c>
      <c r="BR35" s="52" t="str">
        <f t="shared" si="70"/>
        <v>0 / 0</v>
      </c>
      <c r="BS35" s="55">
        <f>IF(BJ35&gt;0,((BI35*BJ35*BM35*BP35)+(BI35*BJ35*BM35*BQ35*(1+'1.Salaries Rates Dates'!$B$43))),
(((BI35*BK35*BM35/12*9*BP35)+(BI35*BK35*BM35/12*9*BQ35*(1+'1.Salaries Rates Dates'!$B$43)))+
((BI35*BL35*BM35/12*3*BP35)+((BI35*BL35*BM35/12*3*BQ35*(1+'1.Salaries Rates Dates'!$B$43))))))</f>
        <v>0</v>
      </c>
      <c r="BT35" s="152">
        <f>IF($C35="FT",BS35*'1.Salaries Rates Dates'!$B$40,IF($C35="PT",BS35*'1.Salaries Rates Dates'!$B$41,IF($C35="Clinical",BS35*'1.Salaries Rates Dates'!#REF!,IF($C35="ANSFT",BS35*'1.Salaries Rates Dates'!#REF!,IF($C35="ANSPT",BS35*'1.Salaries Rates Dates'!#REF!)))))</f>
        <v>0</v>
      </c>
      <c r="BU35" s="28">
        <f t="shared" si="71"/>
        <v>0</v>
      </c>
      <c r="BV35" s="270"/>
      <c r="BW35" s="14">
        <f t="shared" si="72"/>
        <v>0</v>
      </c>
      <c r="BX35" s="14">
        <f t="shared" si="72"/>
        <v>0</v>
      </c>
      <c r="BY35" s="14">
        <f t="shared" si="72"/>
        <v>0</v>
      </c>
      <c r="BZ35" s="98"/>
      <c r="CA35" s="59">
        <f>'1.Salaries Rates Dates'!D24</f>
        <v>0</v>
      </c>
      <c r="CB35" s="9">
        <f t="shared" si="73"/>
        <v>0</v>
      </c>
      <c r="CC35" s="9">
        <f t="shared" si="74"/>
        <v>0</v>
      </c>
      <c r="CD35" s="87">
        <f t="shared" si="75"/>
        <v>0</v>
      </c>
      <c r="CE35" s="88">
        <f t="shared" si="76"/>
        <v>0</v>
      </c>
      <c r="CF35" s="88">
        <f t="shared" si="77"/>
        <v>0</v>
      </c>
      <c r="CG35" s="139">
        <f t="shared" si="78"/>
        <v>0</v>
      </c>
    </row>
    <row r="36" spans="1:85" x14ac:dyDescent="0.25">
      <c r="A36" s="15">
        <v>10</v>
      </c>
      <c r="B36" s="16">
        <f>'1.Salaries Rates Dates'!C25</f>
        <v>0</v>
      </c>
      <c r="C36" s="30" t="s">
        <v>32</v>
      </c>
      <c r="D36" s="362"/>
      <c r="E36" s="25">
        <f>'1.Salaries Rates Dates'!Z25</f>
        <v>0</v>
      </c>
      <c r="F36" s="51"/>
      <c r="G36" s="282"/>
      <c r="H36" s="283"/>
      <c r="I36" s="157">
        <f t="shared" si="37"/>
        <v>12</v>
      </c>
      <c r="J36" s="159" t="str">
        <f t="shared" si="38"/>
        <v>1/1/2025</v>
      </c>
      <c r="K36" s="158">
        <f t="shared" si="39"/>
        <v>45657</v>
      </c>
      <c r="L36" s="62">
        <f t="shared" si="40"/>
        <v>0.5</v>
      </c>
      <c r="M36" s="62">
        <f t="shared" si="41"/>
        <v>0.5</v>
      </c>
      <c r="N36" s="52" t="str">
        <f t="shared" si="42"/>
        <v>0 / 0</v>
      </c>
      <c r="O36" s="55">
        <f>IF(F36&gt;0,((E36*F36*I36*L36)+(E36*F36*I36*M36*(1+'1.Salaries Rates Dates'!$B$43))),
(((E36*G36*I36/12*9*L36)+(E36*G36*I36/12*9*M36*(1+'1.Salaries Rates Dates'!$B$43)))+
((E36*H36*I36/12*3*L36)+((E36*H36*I36/12*3*M36*(1+'1.Salaries Rates Dates'!$B$43))))))</f>
        <v>0</v>
      </c>
      <c r="P36" s="152">
        <f>IF($C36="FT",O36*'1.Salaries Rates Dates'!$B$40,IF($C36="PT",O36*'1.Salaries Rates Dates'!$B$41,IF($C36="Clinical",O36*'1.Salaries Rates Dates'!#REF!,IF($C36="ANSFT",O36*'1.Salaries Rates Dates'!#REF!,IF($C36="ANSPT",O36*'1.Salaries Rates Dates'!#REF!)))))</f>
        <v>0</v>
      </c>
      <c r="Q36" s="28">
        <f t="shared" si="43"/>
        <v>0</v>
      </c>
      <c r="R36" s="337"/>
      <c r="S36" s="25">
        <f>E36*(1+'1.Salaries Rates Dates'!B43)</f>
        <v>0</v>
      </c>
      <c r="T36" s="51"/>
      <c r="U36" s="282"/>
      <c r="V36" s="283"/>
      <c r="W36" s="157">
        <f t="shared" si="44"/>
        <v>12</v>
      </c>
      <c r="X36" s="158" t="str">
        <f t="shared" si="45"/>
        <v>1/1/2025</v>
      </c>
      <c r="Y36" s="158">
        <f t="shared" si="46"/>
        <v>45657</v>
      </c>
      <c r="Z36" s="62">
        <f t="shared" si="47"/>
        <v>0.5</v>
      </c>
      <c r="AA36" s="62">
        <f t="shared" si="48"/>
        <v>0.5</v>
      </c>
      <c r="AB36" s="52" t="str">
        <f t="shared" si="49"/>
        <v>0 / 0</v>
      </c>
      <c r="AC36" s="55">
        <f>IF(T36&gt;0,((S36*T36*W36*Z36)+(S36*T36*W36*AA36*(1+'1.Salaries Rates Dates'!$B$43))),
(((S36*U36*W36/12*9*Z36)+(S36*U36*W36/12*9*AA36*(1+'1.Salaries Rates Dates'!$B$43)))+
((S36*V36*W36/12*3*Z36)+((S36*V36*W36/12*3*AA36*(1+'1.Salaries Rates Dates'!$B$43))))))</f>
        <v>0</v>
      </c>
      <c r="AD36" s="152">
        <f>IF($C36="FT",AC36*'1.Salaries Rates Dates'!$B$40,IF($C36="PT",AC36*'1.Salaries Rates Dates'!$B$41,IF($C36="Clinical",AC36*'1.Salaries Rates Dates'!#REF!,IF($C36="ANSFT",AC36*'1.Salaries Rates Dates'!#REF!,IF($C36="ANSPT",AC36*'1.Salaries Rates Dates'!#REF!)))))</f>
        <v>0</v>
      </c>
      <c r="AE36" s="28">
        <f t="shared" si="50"/>
        <v>0</v>
      </c>
      <c r="AF36" s="270"/>
      <c r="AG36" s="25">
        <f>S36*(1+'1.Salaries Rates Dates'!B43)</f>
        <v>0</v>
      </c>
      <c r="AH36" s="51"/>
      <c r="AI36" s="282"/>
      <c r="AJ36" s="283"/>
      <c r="AK36" s="157">
        <f t="shared" si="51"/>
        <v>12</v>
      </c>
      <c r="AL36" s="158" t="str">
        <f t="shared" si="52"/>
        <v>1/1/2025</v>
      </c>
      <c r="AM36" s="62">
        <f t="shared" si="53"/>
        <v>45657</v>
      </c>
      <c r="AN36" s="62">
        <f t="shared" si="54"/>
        <v>0.5</v>
      </c>
      <c r="AO36" s="62">
        <f t="shared" si="55"/>
        <v>0.5</v>
      </c>
      <c r="AP36" s="52" t="str">
        <f t="shared" si="56"/>
        <v>0 / 0</v>
      </c>
      <c r="AQ36" s="55">
        <f>IF(AH36&gt;0,((AG36*AH36*AK36*AN36)+(AG36*AH36*AK36*AO36*(1+'1.Salaries Rates Dates'!$B$43))),
(((AG36*AI36*AK36/12*9*AN36)+(AG36*AI36*AK36/12*9*AO36*(1+'1.Salaries Rates Dates'!$B$43)))+
((AG36*AJ36*AK36/12*3*AN36)+((AG36*AJ36*AK36/12*3*AO36*(1+'1.Salaries Rates Dates'!$B$43))))))</f>
        <v>0</v>
      </c>
      <c r="AR36" s="152">
        <f>IF($C36="FT",AQ36*'1.Salaries Rates Dates'!$B$40,IF($C36="PT",AQ36*'1.Salaries Rates Dates'!$B$41,IF($C36="Clinical",AQ36*'1.Salaries Rates Dates'!#REF!,IF($C36="ANSFT",AQ36*'1.Salaries Rates Dates'!#REF!,IF($C36="ANSPT",AQ36*'1.Salaries Rates Dates'!#REF!)))))</f>
        <v>0</v>
      </c>
      <c r="AS36" s="28">
        <f t="shared" si="57"/>
        <v>0</v>
      </c>
      <c r="AT36" s="270"/>
      <c r="AU36" s="25">
        <f>AG36*(1+'1.Salaries Rates Dates'!B43)</f>
        <v>0</v>
      </c>
      <c r="AV36" s="51"/>
      <c r="AW36" s="282"/>
      <c r="AX36" s="283"/>
      <c r="AY36" s="157">
        <f t="shared" si="58"/>
        <v>12</v>
      </c>
      <c r="AZ36" s="158" t="str">
        <f t="shared" si="59"/>
        <v>1/1/2025</v>
      </c>
      <c r="BA36" s="63">
        <f t="shared" si="60"/>
        <v>45657</v>
      </c>
      <c r="BB36" s="62">
        <f t="shared" si="61"/>
        <v>0.5</v>
      </c>
      <c r="BC36" s="62">
        <f t="shared" si="62"/>
        <v>0.5</v>
      </c>
      <c r="BD36" s="52" t="str">
        <f t="shared" si="63"/>
        <v>0 / 0</v>
      </c>
      <c r="BE36" s="55">
        <f>IF(AV36&gt;0,((AU36*AV36*AY36*BB36)+(AU36*AV36*AY36*BC36*(1+'1.Salaries Rates Dates'!$B$43))),
(((AU36*AW36*AY36/12*9*BB36)+(AU36*AW36*AY36/12*9*BC36*(1+'1.Salaries Rates Dates'!$B$43)))+
((AU36*AX36*AY36/12*3*BB36)+((AU36*AX36*AY36/12*3*BC36*(1+'1.Salaries Rates Dates'!$B$43))))))</f>
        <v>0</v>
      </c>
      <c r="BF36" s="152">
        <f>IF($C36="FT",BE36*'1.Salaries Rates Dates'!$B$40,IF($C36="PT",BE36*'1.Salaries Rates Dates'!$B$41,IF($C36="Clinical",BE36*'1.Salaries Rates Dates'!#REF!,IF($C36="ANSFT",BE36*'1.Salaries Rates Dates'!#REF!,IF($C36="ANSPT",BE36*'1.Salaries Rates Dates'!#REF!)))))</f>
        <v>0</v>
      </c>
      <c r="BG36" s="28">
        <f t="shared" si="64"/>
        <v>0</v>
      </c>
      <c r="BH36" s="270"/>
      <c r="BI36" s="25">
        <f>AU36*(1+'1.Salaries Rates Dates'!B43)</f>
        <v>0</v>
      </c>
      <c r="BJ36" s="51"/>
      <c r="BK36" s="282"/>
      <c r="BL36" s="283"/>
      <c r="BM36" s="157">
        <f t="shared" si="65"/>
        <v>12</v>
      </c>
      <c r="BN36" s="158" t="str">
        <f t="shared" si="66"/>
        <v>1/1/2025</v>
      </c>
      <c r="BO36" s="63">
        <f t="shared" si="67"/>
        <v>45657</v>
      </c>
      <c r="BP36" s="62">
        <f t="shared" si="68"/>
        <v>0.5</v>
      </c>
      <c r="BQ36" s="62">
        <f t="shared" si="69"/>
        <v>0.5</v>
      </c>
      <c r="BR36" s="52" t="str">
        <f t="shared" si="70"/>
        <v>0 / 0</v>
      </c>
      <c r="BS36" s="55">
        <f>IF(BJ36&gt;0,((BI36*BJ36*BM36*BP36)+(BI36*BJ36*BM36*BQ36*(1+'1.Salaries Rates Dates'!$B$43))),
(((BI36*BK36*BM36/12*9*BP36)+(BI36*BK36*BM36/12*9*BQ36*(1+'1.Salaries Rates Dates'!$B$43)))+
((BI36*BL36*BM36/12*3*BP36)+((BI36*BL36*BM36/12*3*BQ36*(1+'1.Salaries Rates Dates'!$B$43))))))</f>
        <v>0</v>
      </c>
      <c r="BT36" s="152">
        <f>IF($C36="FT",BS36*'1.Salaries Rates Dates'!$B$40,IF($C36="PT",BS36*'1.Salaries Rates Dates'!$B$41,IF($C36="Clinical",BS36*'1.Salaries Rates Dates'!#REF!,IF($C36="ANSFT",BS36*'1.Salaries Rates Dates'!#REF!,IF($C36="ANSPT",BS36*'1.Salaries Rates Dates'!#REF!)))))</f>
        <v>0</v>
      </c>
      <c r="BU36" s="28">
        <f t="shared" si="71"/>
        <v>0</v>
      </c>
      <c r="BV36" s="270"/>
      <c r="BW36" s="14">
        <f t="shared" si="72"/>
        <v>0</v>
      </c>
      <c r="BX36" s="14">
        <f t="shared" si="72"/>
        <v>0</v>
      </c>
      <c r="BY36" s="14">
        <f t="shared" si="72"/>
        <v>0</v>
      </c>
      <c r="BZ36" s="98"/>
      <c r="CA36" s="59">
        <f>'1.Salaries Rates Dates'!D25</f>
        <v>0</v>
      </c>
      <c r="CB36" s="9">
        <f t="shared" si="73"/>
        <v>0</v>
      </c>
      <c r="CC36" s="9">
        <f t="shared" si="74"/>
        <v>0</v>
      </c>
      <c r="CD36" s="87">
        <f t="shared" si="75"/>
        <v>0</v>
      </c>
      <c r="CE36" s="88">
        <f t="shared" si="76"/>
        <v>0</v>
      </c>
      <c r="CF36" s="88">
        <f t="shared" si="77"/>
        <v>0</v>
      </c>
      <c r="CG36" s="139">
        <f t="shared" si="78"/>
        <v>0</v>
      </c>
    </row>
    <row r="37" spans="1:85" x14ac:dyDescent="0.25">
      <c r="A37" s="305" t="s">
        <v>83</v>
      </c>
      <c r="B37" s="306"/>
      <c r="C37" s="307"/>
      <c r="D37" s="3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337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0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0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0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0"/>
      <c r="BW37" s="275"/>
      <c r="BX37" s="276"/>
      <c r="BY37" s="277"/>
      <c r="BZ37" s="99"/>
      <c r="CA37" s="89"/>
      <c r="CB37" s="90"/>
      <c r="CC37" s="90"/>
      <c r="CD37" s="90"/>
      <c r="CE37" s="90"/>
      <c r="CF37" s="90"/>
      <c r="CG37" s="91"/>
    </row>
    <row r="38" spans="1:85" ht="30.75" customHeight="1" x14ac:dyDescent="0.25">
      <c r="A38" s="19" t="s">
        <v>4</v>
      </c>
      <c r="B38" s="76" t="s">
        <v>34</v>
      </c>
      <c r="C38" s="77" t="s">
        <v>98</v>
      </c>
      <c r="D38" s="362"/>
      <c r="E38" s="26" t="s">
        <v>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37"/>
      <c r="S38" s="26" t="s">
        <v>35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0"/>
      <c r="AG38" s="26" t="s">
        <v>35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70"/>
      <c r="AU38" s="26" t="s">
        <v>35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70"/>
      <c r="BI38" s="26" t="s">
        <v>35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70"/>
      <c r="BW38" s="275"/>
      <c r="BX38" s="276"/>
      <c r="BY38" s="277"/>
      <c r="BZ38" s="99"/>
      <c r="CA38" s="92"/>
      <c r="CB38" s="93"/>
      <c r="CC38" s="93"/>
      <c r="CD38" s="93"/>
      <c r="CE38" s="93"/>
      <c r="CF38" s="93"/>
      <c r="CG38" s="94"/>
    </row>
    <row r="39" spans="1:85" x14ac:dyDescent="0.25">
      <c r="A39" s="15">
        <v>1</v>
      </c>
      <c r="B39" s="31" t="s">
        <v>36</v>
      </c>
      <c r="C39" s="56"/>
      <c r="D39" s="362"/>
      <c r="E39" s="27"/>
      <c r="F39" s="51"/>
      <c r="G39" s="278"/>
      <c r="H39" s="279"/>
      <c r="I39" s="157">
        <f t="shared" ref="I39:I43" si="79">IFERROR((DATEDIF(F$10-DAY(F$10)+1,P$10,"m")-1+(1+EOMONTH(F$10,0)-F$10)/DAY(DATE(YEAR(F$10),MONTH(F$10)+1,))+(P$10-EOMONTH(P$10,-1))/DAY(DATE(YEAR(P$10),MONTH(P$10)+1,))),"")</f>
        <v>12</v>
      </c>
      <c r="J39" s="159" t="str">
        <f t="shared" ref="J39:J43" si="80">IF(P$10&gt;0,("1/1/"&amp;YEAR(P$10)),"0")</f>
        <v>1/1/2025</v>
      </c>
      <c r="K39" s="158">
        <f t="shared" ref="K39:K43" si="81">J39-1</f>
        <v>45657</v>
      </c>
      <c r="L39" s="62">
        <f>(IF(K39&lt;F$10,1,(DATEDIF(F$10-DAY(F$10)+1,K39,"m")-1+(1+EOMONTH(F$10,0)-F$10)/DAY(DATE(YEAR(F$10),MONTH(F$10)+1,))+(K39-EOMONTH(K39,-1))/DAY(DATE(YEAR(K39),MONTH(K39)+1,)))/I39))</f>
        <v>0.5</v>
      </c>
      <c r="M39" s="62">
        <f>(IF(L39=1,0,(DATEDIF(J39-DAY(J39)+1,P$10,"m")-1+(1+EOMONTH(J39,0)-J39)/DAY(DATE(YEAR(J39),MONTH(J39)+1,))+(P$10-EOMONTH(P$10,-1))/DAY(DATE(YEAR(P$10),MONTH(P$10)+1,)))/I39))</f>
        <v>0.5</v>
      </c>
      <c r="N39" s="52">
        <f t="shared" ref="N39:N43" si="82">IF(F39&gt;0,F39*(ROUND(YEARFRAC(F$10,P$10),2)*12),0)</f>
        <v>0</v>
      </c>
      <c r="O39" s="55">
        <f>IF(F39&gt;0,((E39*(I39*F39))*L39/12)+((E39*(I39*F39))*M39/12*(1+'1.Salaries Rates Dates'!$B$43)),0)</f>
        <v>0</v>
      </c>
      <c r="P39" s="300"/>
      <c r="Q39" s="28">
        <f>O39+P39</f>
        <v>0</v>
      </c>
      <c r="R39" s="337"/>
      <c r="S39" s="25">
        <f>E39*(1+'1.Salaries Rates Dates'!B43)</f>
        <v>0</v>
      </c>
      <c r="T39" s="51"/>
      <c r="U39" s="278"/>
      <c r="V39" s="279"/>
      <c r="W39" s="157">
        <f t="shared" ref="W39:W43" si="83">IFERROR((DATEDIF(T$10-DAY(T$10)+1,AD$10,"m")-1+(1+EOMONTH(T$10,0)-T$10)/DAY(DATE(YEAR(T$10),MONTH(T$10)+1,))+(AD$10-EOMONTH(AD$10,-1))/DAY(DATE(YEAR(AD$10),MONTH(AD$10)+1,))),"")</f>
        <v>12</v>
      </c>
      <c r="X39" s="158" t="str">
        <f t="shared" ref="X39:X43" si="84">IF(AD$10&gt;0,("1/1/"&amp;YEAR(AD$10)),"0")</f>
        <v>1/1/2025</v>
      </c>
      <c r="Y39" s="158">
        <f t="shared" ref="Y39:Y43" si="85">X39-1</f>
        <v>45657</v>
      </c>
      <c r="Z39" s="62">
        <f t="shared" ref="Z39:Z43" si="86">(IF(Y39&lt;T$10,1,(DATEDIF(T$10-DAY(T$10)+1,Y39,"m")-1+(1+EOMONTH(T$10,0)-T$10)/DAY(DATE(YEAR(T$10),MONTH(T$10)+1,))+(Y39-EOMONTH(Y39,-1))/DAY(DATE(YEAR(Y39),MONTH(Y39)+1,)))/W39))</f>
        <v>0.5</v>
      </c>
      <c r="AA39" s="62">
        <f t="shared" ref="AA39:AA42" si="87">(IF(Z39=1,0,(DATEDIF(X39-DAY(X39)+1,AD$10,"m")-1+(1+EOMONTH(X39,0)-X39)/DAY(DATE(YEAR(X39),MONTH(X39)+1,))+(AD$10-EOMONTH(AD$10,-1))/DAY(DATE(YEAR(AD$10),MONTH(AD$10)+1,)))/W39))</f>
        <v>0.5</v>
      </c>
      <c r="AB39" s="52">
        <f>IF(T39&gt;0,T39*(ROUND(YEARFRAC(T$10,AD$10),2)*12),0)</f>
        <v>0</v>
      </c>
      <c r="AC39" s="55">
        <f>IF(T39&gt;0,((S39*(W39*T39))*Z39/12)+((S39*(W39*T39))*AA39/12*(1+'1.Salaries Rates Dates'!$B$43)),0)</f>
        <v>0</v>
      </c>
      <c r="AD39" s="300"/>
      <c r="AE39" s="28">
        <f>AC39+AD39</f>
        <v>0</v>
      </c>
      <c r="AF39" s="270"/>
      <c r="AG39" s="25">
        <f>S39*(1+'1.Salaries Rates Dates'!B43)</f>
        <v>0</v>
      </c>
      <c r="AH39" s="51"/>
      <c r="AI39" s="278"/>
      <c r="AJ39" s="279"/>
      <c r="AK39" s="157">
        <f t="shared" ref="AK39:AK43" si="88">IFERROR((DATEDIF(AH$10-DAY(AH$10)+1,AR$10,"m")-1+(1+EOMONTH(AH$10,0)-AH$10)/DAY(DATE(YEAR(AH$10),MONTH(AH$10)+1,))+(AR$10-EOMONTH(AR$10,-1))/DAY(DATE(YEAR(AR$10),MONTH(AR$10)+1,))),"")</f>
        <v>12</v>
      </c>
      <c r="AL39" s="158" t="str">
        <f>IF(AR$10&gt;0,("1/1/"&amp;YEAR(AR$10)),"0")</f>
        <v>1/1/2025</v>
      </c>
      <c r="AM39" s="63">
        <f t="shared" ref="AM39:AM43" si="89">AL39-1</f>
        <v>45657</v>
      </c>
      <c r="AN39" s="62">
        <f t="shared" ref="AN39:AN43" si="90">(IF(AM39&lt;AH$10,1,(DATEDIF(AH$10-DAY(AH$10)+1,AM39,"m")-1+(1+EOMONTH(AH$10,0)-AH$10)/DAY(DATE(YEAR(AH$10),MONTH(AH$10)+1,))+(AM39-EOMONTH(AM39,-1))/DAY(DATE(YEAR(AM39),MONTH(AM39)+1,)))/AK39))</f>
        <v>0.5</v>
      </c>
      <c r="AO39" s="62">
        <f t="shared" ref="AO39:AO42" si="91">(IF(AN39=1,0,(DATEDIF(AL39-DAY(AL39)+1,AR$10,"m")-1+(1+EOMONTH(AL39,0)-AL39)/DAY(DATE(YEAR(AL39),MONTH(AL39)+1,))+(AR$10-EOMONTH(AR$10,-1))/DAY(DATE(YEAR(AR$10),MONTH(AR$10)+1,)))/AK39))</f>
        <v>0.5</v>
      </c>
      <c r="AP39" s="52">
        <f>IF(AH39&gt;0,AH39*(ROUND(YEARFRAC(AH$10,AR$10),2)*12),0)</f>
        <v>0</v>
      </c>
      <c r="AQ39" s="55">
        <f>IF(AH39&gt;0,((AG39*(AK39*AH39))*AN39/12)+((AG39*(AK39*AH39))*AO39/12*(1+'1.Salaries Rates Dates'!$B$43)),0)</f>
        <v>0</v>
      </c>
      <c r="AR39" s="300"/>
      <c r="AS39" s="28">
        <f>AQ39+AR39</f>
        <v>0</v>
      </c>
      <c r="AT39" s="270"/>
      <c r="AU39" s="25">
        <f>AG39*(1+'1.Salaries Rates Dates'!B43)</f>
        <v>0</v>
      </c>
      <c r="AV39" s="51"/>
      <c r="AW39" s="278"/>
      <c r="AX39" s="279"/>
      <c r="AY39" s="157">
        <f t="shared" ref="AY39:AY43" si="92">IFERROR((DATEDIF(AV$10-DAY(AV$10)+1,BF$10,"m")-1+(1+EOMONTH(AV$10,0)-AV$10)/DAY(DATE(YEAR(AV$10),MONTH(AV$10)+1,))+(BF$10-EOMONTH(BF$10,-1))/DAY(DATE(YEAR(BF$10),MONTH(BF$10)+1,))),"")</f>
        <v>12</v>
      </c>
      <c r="AZ39" s="158" t="str">
        <f t="shared" ref="AZ39:AZ42" si="93">IF(BF$10&gt;0,("1/1/"&amp;YEAR(BF$10)),"0")</f>
        <v>1/1/2025</v>
      </c>
      <c r="BA39" s="63">
        <f t="shared" ref="BA39:BA43" si="94">AZ39-1</f>
        <v>45657</v>
      </c>
      <c r="BB39" s="62">
        <f t="shared" ref="BB39:BB43" si="95">(IF(BA39&lt;AV$10,1,(DATEDIF(AV$10-DAY(AV$10)+1,BA39,"m")-1+(1+EOMONTH(AV$10,0)-AV$10)/DAY(DATE(YEAR(AV$10),MONTH(AV$10)+1,))+(BA39-EOMONTH(BA39,-1))/DAY(DATE(YEAR(BA39),MONTH(BA39)+1,)))/AY39))</f>
        <v>0.5</v>
      </c>
      <c r="BC39" s="62">
        <f t="shared" ref="BC39:BC42" si="96">(IF(BB39=1,0,(DATEDIF(AZ39-DAY(AZ39)+1,BF$10,"m")-1+(1+EOMONTH(AZ39,0)-AZ39)/DAY(DATE(YEAR(AZ39),MONTH(AZ39)+1,))+(BF$10-EOMONTH(BF$10,-1))/DAY(DATE(YEAR(BF$10),MONTH(BF$10)+1,)))/AY39))</f>
        <v>0.5</v>
      </c>
      <c r="BD39" s="52">
        <f>IF(AV39&gt;0,AV39*(ROUND(YEARFRAC(AV$10,BF$10),2)*12),0)</f>
        <v>0</v>
      </c>
      <c r="BE39" s="55">
        <f>IF(AV39&gt;0,((AU39*(AY39*AV39))*BB39/12)+((AU39*(AY39*AV39))*BC39/12*(1+'1.Salaries Rates Dates'!$B$43)),0)</f>
        <v>0</v>
      </c>
      <c r="BF39" s="300"/>
      <c r="BG39" s="28">
        <f>BE39+BF39</f>
        <v>0</v>
      </c>
      <c r="BH39" s="270"/>
      <c r="BI39" s="25">
        <f>AU39*(1+'1.Salaries Rates Dates'!P43)</f>
        <v>0</v>
      </c>
      <c r="BJ39" s="51"/>
      <c r="BK39" s="278"/>
      <c r="BL39" s="279"/>
      <c r="BM39" s="157">
        <f t="shared" ref="BM39:BM43" si="97">IFERROR((DATEDIF(BJ$10-DAY(BJ$10)+1,BT$10,"m")-1+(1+EOMONTH(BJ$10,0)-BJ$10)/DAY(DATE(YEAR(BJ$10),MONTH(BJ$10)+1,))+(BT$10-EOMONTH(BT$10,-1))/DAY(DATE(YEAR(BT$10),MONTH(BT$10)+1,))),"")</f>
        <v>12</v>
      </c>
      <c r="BN39" s="158" t="str">
        <f t="shared" ref="BN39:BN43" si="98">IF(BT$10&gt;0,("1/1/"&amp;YEAR(BT$10)),"0")</f>
        <v>1/1/2025</v>
      </c>
      <c r="BO39" s="63">
        <f t="shared" ref="BO39:BO43" si="99">BN39-1</f>
        <v>45657</v>
      </c>
      <c r="BP39" s="62">
        <f t="shared" ref="BP39:BP43" si="100">(IF(BO39&lt;BJ$10,1,(DATEDIF(BJ$10-DAY(BJ$10)+1,BO39,"m")-1+(1+EOMONTH(BJ$10,0)-BJ$10)/DAY(DATE(YEAR(BJ$10),MONTH(BJ$10)+1,))+(BO39-EOMONTH(BO39,-1))/DAY(DATE(YEAR(BO39),MONTH(BO39)+1,)))/BM39))</f>
        <v>0.5</v>
      </c>
      <c r="BQ39" s="62">
        <f t="shared" ref="BQ39:BQ43" si="101">(IF(BP39=1,0,(DATEDIF(BN39-DAY(BN39)+1,BT$10,"m")-1+(1+EOMONTH(BN39,0)-BN39)/DAY(DATE(YEAR(BN39),MONTH(BN39)+1,))+(BT$10-EOMONTH(BT$10,-1))/DAY(DATE(YEAR(BT$10),MONTH(BT$10)+1,)))/BM39))</f>
        <v>0.5</v>
      </c>
      <c r="BR39" s="52">
        <f t="shared" ref="BR39:BR43" si="102">IF(BJ39&gt;0,BJ39*(ROUND(YEARFRAC(BJ$10,BT$10),2)*12),0)</f>
        <v>0</v>
      </c>
      <c r="BS39" s="55">
        <f>IF(BJ39&gt;0,((BI39*(BM39*BJ39))*BP39/12)+((BI39*(BM39*BJ39))*BQ39/12*(1+'1.Salaries Rates Dates'!$B$43)),0)</f>
        <v>0</v>
      </c>
      <c r="BT39" s="300"/>
      <c r="BU39" s="28">
        <f>BS39+BT39</f>
        <v>0</v>
      </c>
      <c r="BV39" s="270"/>
      <c r="BW39" s="14">
        <f t="shared" ref="BW39:BY44" si="103">O39+AC39+AQ39+BE39+BS39</f>
        <v>0</v>
      </c>
      <c r="BX39" s="14">
        <f t="shared" si="103"/>
        <v>0</v>
      </c>
      <c r="BY39" s="14">
        <f t="shared" si="103"/>
        <v>0</v>
      </c>
      <c r="BZ39" s="98"/>
      <c r="CA39" s="59">
        <f>C39</f>
        <v>0</v>
      </c>
      <c r="CB39" s="87">
        <f>O39</f>
        <v>0</v>
      </c>
      <c r="CC39" s="87">
        <f>AC39</f>
        <v>0</v>
      </c>
      <c r="CD39" s="87">
        <f>AQ39</f>
        <v>0</v>
      </c>
      <c r="CE39" s="87">
        <f>BE39</f>
        <v>0</v>
      </c>
      <c r="CF39" s="87">
        <f>BS39</f>
        <v>0</v>
      </c>
      <c r="CG39" s="87">
        <f>SUM(CB39:CF39)</f>
        <v>0</v>
      </c>
    </row>
    <row r="40" spans="1:85" x14ac:dyDescent="0.25">
      <c r="A40" s="15">
        <v>2</v>
      </c>
      <c r="B40" s="31"/>
      <c r="C40" s="56"/>
      <c r="D40" s="362"/>
      <c r="E40" s="27"/>
      <c r="F40" s="51"/>
      <c r="G40" s="280"/>
      <c r="H40" s="281"/>
      <c r="I40" s="157">
        <f t="shared" si="79"/>
        <v>12</v>
      </c>
      <c r="J40" s="159" t="str">
        <f t="shared" si="80"/>
        <v>1/1/2025</v>
      </c>
      <c r="K40" s="158">
        <f t="shared" si="81"/>
        <v>45657</v>
      </c>
      <c r="L40" s="62">
        <f t="shared" ref="L40:L43" si="104">(IF(K40&lt;F$10,1,(DATEDIF(F$10-DAY(F$10)+1,K40,"m")-1+(1+EOMONTH(F$10,0)-F$10)/DAY(DATE(YEAR(F$10),MONTH(F$10)+1,))+(K40-EOMONTH(K40,-1))/DAY(DATE(YEAR(K40),MONTH(K40)+1,)))/I40))</f>
        <v>0.5</v>
      </c>
      <c r="M40" s="62">
        <f t="shared" ref="M40:M43" si="105">(IF(L40=1,0,(DATEDIF(J40-DAY(J40)+1,P$10,"m")-1+(1+EOMONTH(J40,0)-J40)/DAY(DATE(YEAR(J40),MONTH(J40)+1,))+(P$10-EOMONTH(P$10,-1))/DAY(DATE(YEAR(P$10),MONTH(P$10)+1,)))/I40))</f>
        <v>0.5</v>
      </c>
      <c r="N40" s="52">
        <f t="shared" si="82"/>
        <v>0</v>
      </c>
      <c r="O40" s="55">
        <f>IF(F40&gt;0,((E40*(I40*F40))*L40/12)+((E40*(I40*F40))*M40/12*(1+'1.Salaries Rates Dates'!$B$43)),0)</f>
        <v>0</v>
      </c>
      <c r="P40" s="301"/>
      <c r="Q40" s="28">
        <f>O40+P40</f>
        <v>0</v>
      </c>
      <c r="R40" s="337"/>
      <c r="S40" s="25">
        <f>E40*(1+'1.Salaries Rates Dates'!B43)</f>
        <v>0</v>
      </c>
      <c r="T40" s="51"/>
      <c r="U40" s="280"/>
      <c r="V40" s="281"/>
      <c r="W40" s="157">
        <f t="shared" si="83"/>
        <v>12</v>
      </c>
      <c r="X40" s="158" t="str">
        <f t="shared" si="84"/>
        <v>1/1/2025</v>
      </c>
      <c r="Y40" s="158">
        <f t="shared" si="85"/>
        <v>45657</v>
      </c>
      <c r="Z40" s="62">
        <f t="shared" si="86"/>
        <v>0.5</v>
      </c>
      <c r="AA40" s="62">
        <f t="shared" si="87"/>
        <v>0.5</v>
      </c>
      <c r="AB40" s="52">
        <f t="shared" ref="AB40:AB43" si="106">IF(T40&gt;0,T40*(ROUND(YEARFRAC(T$10,AD$10),2)*12),0)</f>
        <v>0</v>
      </c>
      <c r="AC40" s="55">
        <f>IF(T40&gt;0,((S40*(W40*T40))*Z40/12)+((S40*(W40*T40))*AA40/12*(1+'1.Salaries Rates Dates'!$B$43)),0)</f>
        <v>0</v>
      </c>
      <c r="AD40" s="301"/>
      <c r="AE40" s="28">
        <f>AC40+AD40</f>
        <v>0</v>
      </c>
      <c r="AF40" s="270"/>
      <c r="AG40" s="25">
        <f>S40*(1+'1.Salaries Rates Dates'!B43)</f>
        <v>0</v>
      </c>
      <c r="AH40" s="51"/>
      <c r="AI40" s="280"/>
      <c r="AJ40" s="281"/>
      <c r="AK40" s="157">
        <f t="shared" si="88"/>
        <v>12</v>
      </c>
      <c r="AL40" s="158" t="str">
        <f>IF(AR$10&gt;0,("1/1/"&amp;YEAR(AR$10)),"0")</f>
        <v>1/1/2025</v>
      </c>
      <c r="AM40" s="63">
        <f t="shared" si="89"/>
        <v>45657</v>
      </c>
      <c r="AN40" s="62">
        <f t="shared" si="90"/>
        <v>0.5</v>
      </c>
      <c r="AO40" s="62">
        <f t="shared" si="91"/>
        <v>0.5</v>
      </c>
      <c r="AP40" s="52">
        <f t="shared" ref="AP40:AP43" si="107">IF(AH40&gt;0,AH40*(ROUND(YEARFRAC(AH$10,AR$10),2)*12),0)</f>
        <v>0</v>
      </c>
      <c r="AQ40" s="55">
        <f>IF(AH40&gt;0,((AG40*(AK40*AH40))*AN40/12)+((AG40*(AK40*AH40))*AO40/12*(1+'1.Salaries Rates Dates'!$B$43)),0)</f>
        <v>0</v>
      </c>
      <c r="AR40" s="301"/>
      <c r="AS40" s="28">
        <f>AQ40+AR40</f>
        <v>0</v>
      </c>
      <c r="AT40" s="270"/>
      <c r="AU40" s="25">
        <f>AG40*(1+'1.Salaries Rates Dates'!B43)</f>
        <v>0</v>
      </c>
      <c r="AV40" s="51"/>
      <c r="AW40" s="280"/>
      <c r="AX40" s="281"/>
      <c r="AY40" s="157">
        <f t="shared" si="92"/>
        <v>12</v>
      </c>
      <c r="AZ40" s="158" t="str">
        <f t="shared" si="93"/>
        <v>1/1/2025</v>
      </c>
      <c r="BA40" s="63">
        <f t="shared" si="94"/>
        <v>45657</v>
      </c>
      <c r="BB40" s="62">
        <f t="shared" si="95"/>
        <v>0.5</v>
      </c>
      <c r="BC40" s="62">
        <f t="shared" si="96"/>
        <v>0.5</v>
      </c>
      <c r="BD40" s="52">
        <f t="shared" ref="BD40:BD43" si="108">IF(AV40&gt;0,AV40*(ROUND(YEARFRAC(AV$10,BF$10),2)*12),0)</f>
        <v>0</v>
      </c>
      <c r="BE40" s="55">
        <f>IF(AV40&gt;0,((AU40*(AY40*AV40))*BB40/12)+((AU40*(AY40*AV40))*BC40/12*(1+'1.Salaries Rates Dates'!$B$43)),0)</f>
        <v>0</v>
      </c>
      <c r="BF40" s="301"/>
      <c r="BG40" s="28">
        <f>BE40+BF40</f>
        <v>0</v>
      </c>
      <c r="BH40" s="270"/>
      <c r="BI40" s="25">
        <f>AU40*(1+'1.Salaries Rates Dates'!P43)</f>
        <v>0</v>
      </c>
      <c r="BJ40" s="51"/>
      <c r="BK40" s="280"/>
      <c r="BL40" s="281"/>
      <c r="BM40" s="157">
        <f t="shared" si="97"/>
        <v>12</v>
      </c>
      <c r="BN40" s="158" t="str">
        <f t="shared" si="98"/>
        <v>1/1/2025</v>
      </c>
      <c r="BO40" s="63">
        <f t="shared" si="99"/>
        <v>45657</v>
      </c>
      <c r="BP40" s="62">
        <f t="shared" si="100"/>
        <v>0.5</v>
      </c>
      <c r="BQ40" s="62">
        <f t="shared" si="101"/>
        <v>0.5</v>
      </c>
      <c r="BR40" s="52">
        <f t="shared" si="102"/>
        <v>0</v>
      </c>
      <c r="BS40" s="55">
        <f>IF(BJ40&gt;0,((BI40*(BM40*BJ40))*BP40/12)+((BI40*(BM40*BJ40))*BQ40/12*(1+'1.Salaries Rates Dates'!$B$43)),0)</f>
        <v>0</v>
      </c>
      <c r="BT40" s="301"/>
      <c r="BU40" s="28">
        <f>BS40+BT40</f>
        <v>0</v>
      </c>
      <c r="BV40" s="270"/>
      <c r="BW40" s="14">
        <f t="shared" si="103"/>
        <v>0</v>
      </c>
      <c r="BX40" s="14">
        <f t="shared" si="103"/>
        <v>0</v>
      </c>
      <c r="BY40" s="14">
        <f t="shared" si="103"/>
        <v>0</v>
      </c>
      <c r="BZ40" s="98"/>
      <c r="CA40" s="59">
        <f>C40</f>
        <v>0</v>
      </c>
      <c r="CB40" s="87">
        <f>O40</f>
        <v>0</v>
      </c>
      <c r="CC40" s="87">
        <f>AC40</f>
        <v>0</v>
      </c>
      <c r="CD40" s="87">
        <f>AQ40</f>
        <v>0</v>
      </c>
      <c r="CE40" s="87">
        <f>BE40</f>
        <v>0</v>
      </c>
      <c r="CF40" s="87">
        <f>BS40</f>
        <v>0</v>
      </c>
      <c r="CG40" s="87">
        <f t="shared" ref="CG40:CG44" si="109">SUM(CB40:CF40)</f>
        <v>0</v>
      </c>
    </row>
    <row r="41" spans="1:85" x14ac:dyDescent="0.25">
      <c r="A41" s="15">
        <v>3</v>
      </c>
      <c r="B41" s="31"/>
      <c r="C41" s="56"/>
      <c r="D41" s="362"/>
      <c r="E41" s="27"/>
      <c r="F41" s="51"/>
      <c r="G41" s="280"/>
      <c r="H41" s="281"/>
      <c r="I41" s="157">
        <f t="shared" si="79"/>
        <v>12</v>
      </c>
      <c r="J41" s="159" t="str">
        <f t="shared" si="80"/>
        <v>1/1/2025</v>
      </c>
      <c r="K41" s="158">
        <f t="shared" si="81"/>
        <v>45657</v>
      </c>
      <c r="L41" s="62">
        <f t="shared" si="104"/>
        <v>0.5</v>
      </c>
      <c r="M41" s="62">
        <f t="shared" si="105"/>
        <v>0.5</v>
      </c>
      <c r="N41" s="52">
        <f t="shared" si="82"/>
        <v>0</v>
      </c>
      <c r="O41" s="55">
        <f>IF(F41&gt;0,((E41*(I41*F41))*L41/12)+((E41*(I41*F41))*M41/12*(1+'1.Salaries Rates Dates'!$B$43)),0)</f>
        <v>0</v>
      </c>
      <c r="P41" s="301"/>
      <c r="Q41" s="28">
        <f>O41+P41</f>
        <v>0</v>
      </c>
      <c r="R41" s="337"/>
      <c r="S41" s="25">
        <f>E41*(1+'1.Salaries Rates Dates'!B43)</f>
        <v>0</v>
      </c>
      <c r="T41" s="51"/>
      <c r="U41" s="280"/>
      <c r="V41" s="281"/>
      <c r="W41" s="157">
        <f t="shared" si="83"/>
        <v>12</v>
      </c>
      <c r="X41" s="158" t="str">
        <f t="shared" si="84"/>
        <v>1/1/2025</v>
      </c>
      <c r="Y41" s="158">
        <f t="shared" si="85"/>
        <v>45657</v>
      </c>
      <c r="Z41" s="62">
        <f t="shared" si="86"/>
        <v>0.5</v>
      </c>
      <c r="AA41" s="62">
        <f t="shared" si="87"/>
        <v>0.5</v>
      </c>
      <c r="AB41" s="52">
        <f t="shared" si="106"/>
        <v>0</v>
      </c>
      <c r="AC41" s="55">
        <f>IF(T41&gt;0,((S41*(W41*T41))*Z41/12)+((S41*(W41*T41))*AA41/12*(1+'1.Salaries Rates Dates'!$B$43)),0)</f>
        <v>0</v>
      </c>
      <c r="AD41" s="301"/>
      <c r="AE41" s="28">
        <f>AC41+AD41</f>
        <v>0</v>
      </c>
      <c r="AF41" s="270"/>
      <c r="AG41" s="25">
        <f>S41*(1+'1.Salaries Rates Dates'!B43)</f>
        <v>0</v>
      </c>
      <c r="AH41" s="51"/>
      <c r="AI41" s="280"/>
      <c r="AJ41" s="281"/>
      <c r="AK41" s="157">
        <f t="shared" si="88"/>
        <v>12</v>
      </c>
      <c r="AL41" s="158" t="str">
        <f>IF(AR$10&gt;0,("1/1/"&amp;YEAR(AR$10)),"0")</f>
        <v>1/1/2025</v>
      </c>
      <c r="AM41" s="63">
        <f t="shared" si="89"/>
        <v>45657</v>
      </c>
      <c r="AN41" s="62">
        <f t="shared" si="90"/>
        <v>0.5</v>
      </c>
      <c r="AO41" s="62">
        <f t="shared" si="91"/>
        <v>0.5</v>
      </c>
      <c r="AP41" s="52">
        <f t="shared" si="107"/>
        <v>0</v>
      </c>
      <c r="AQ41" s="55">
        <f>IF(AH41&gt;0,((AG41*(AK41*AH41))*AN41/12)+((AG41*(AK41*AH41))*AO41/12*(1+'1.Salaries Rates Dates'!$B$43)),0)</f>
        <v>0</v>
      </c>
      <c r="AR41" s="301"/>
      <c r="AS41" s="28">
        <f>AQ41+AR41</f>
        <v>0</v>
      </c>
      <c r="AT41" s="270"/>
      <c r="AU41" s="25">
        <f>AG41*(1+'1.Salaries Rates Dates'!B43)</f>
        <v>0</v>
      </c>
      <c r="AV41" s="51"/>
      <c r="AW41" s="280"/>
      <c r="AX41" s="281"/>
      <c r="AY41" s="157">
        <f t="shared" si="92"/>
        <v>12</v>
      </c>
      <c r="AZ41" s="158" t="str">
        <f t="shared" si="93"/>
        <v>1/1/2025</v>
      </c>
      <c r="BA41" s="63">
        <f t="shared" si="94"/>
        <v>45657</v>
      </c>
      <c r="BB41" s="62">
        <f t="shared" si="95"/>
        <v>0.5</v>
      </c>
      <c r="BC41" s="62">
        <f t="shared" si="96"/>
        <v>0.5</v>
      </c>
      <c r="BD41" s="52">
        <f t="shared" si="108"/>
        <v>0</v>
      </c>
      <c r="BE41" s="55">
        <f>IF(AV41&gt;0,((AU41*(AY41*AV41))*BB41/12)+((AU41*(AY41*AV41))*BC41/12*(1+'1.Salaries Rates Dates'!$B$43)),0)</f>
        <v>0</v>
      </c>
      <c r="BF41" s="301"/>
      <c r="BG41" s="28">
        <f>BE41+BF41</f>
        <v>0</v>
      </c>
      <c r="BH41" s="270"/>
      <c r="BI41" s="25">
        <f>AU41*(1+'1.Salaries Rates Dates'!P43)</f>
        <v>0</v>
      </c>
      <c r="BJ41" s="51"/>
      <c r="BK41" s="280"/>
      <c r="BL41" s="281"/>
      <c r="BM41" s="157">
        <f t="shared" si="97"/>
        <v>12</v>
      </c>
      <c r="BN41" s="158" t="str">
        <f t="shared" si="98"/>
        <v>1/1/2025</v>
      </c>
      <c r="BO41" s="63">
        <f t="shared" si="99"/>
        <v>45657</v>
      </c>
      <c r="BP41" s="62">
        <f t="shared" si="100"/>
        <v>0.5</v>
      </c>
      <c r="BQ41" s="62">
        <f t="shared" si="101"/>
        <v>0.5</v>
      </c>
      <c r="BR41" s="52">
        <f t="shared" si="102"/>
        <v>0</v>
      </c>
      <c r="BS41" s="55">
        <f>IF(BJ41&gt;0,((BI41*(BM41*BJ41))*BP41/12)+((BI41*(BM41*BJ41))*BQ41/12*(1+'1.Salaries Rates Dates'!$B$43)),0)</f>
        <v>0</v>
      </c>
      <c r="BT41" s="301"/>
      <c r="BU41" s="28">
        <f>BS41+BT41</f>
        <v>0</v>
      </c>
      <c r="BV41" s="270"/>
      <c r="BW41" s="14">
        <f t="shared" si="103"/>
        <v>0</v>
      </c>
      <c r="BX41" s="14">
        <f t="shared" si="103"/>
        <v>0</v>
      </c>
      <c r="BY41" s="14">
        <f t="shared" si="103"/>
        <v>0</v>
      </c>
      <c r="BZ41" s="98"/>
      <c r="CA41" s="59">
        <f>C41</f>
        <v>0</v>
      </c>
      <c r="CB41" s="87">
        <f>O41</f>
        <v>0</v>
      </c>
      <c r="CC41" s="87">
        <f>AC41</f>
        <v>0</v>
      </c>
      <c r="CD41" s="87">
        <f>AQ41</f>
        <v>0</v>
      </c>
      <c r="CE41" s="87">
        <f>BE41</f>
        <v>0</v>
      </c>
      <c r="CF41" s="87">
        <f>BS41</f>
        <v>0</v>
      </c>
      <c r="CG41" s="87">
        <f t="shared" si="109"/>
        <v>0</v>
      </c>
    </row>
    <row r="42" spans="1:85" x14ac:dyDescent="0.25">
      <c r="A42" s="15">
        <v>4</v>
      </c>
      <c r="B42" s="31"/>
      <c r="C42" s="56"/>
      <c r="D42" s="362"/>
      <c r="E42" s="27"/>
      <c r="F42" s="51"/>
      <c r="G42" s="280"/>
      <c r="H42" s="281"/>
      <c r="I42" s="157">
        <f t="shared" si="79"/>
        <v>12</v>
      </c>
      <c r="J42" s="159" t="str">
        <f t="shared" si="80"/>
        <v>1/1/2025</v>
      </c>
      <c r="K42" s="158">
        <f t="shared" si="81"/>
        <v>45657</v>
      </c>
      <c r="L42" s="62">
        <f t="shared" si="104"/>
        <v>0.5</v>
      </c>
      <c r="M42" s="62">
        <f t="shared" si="105"/>
        <v>0.5</v>
      </c>
      <c r="N42" s="52">
        <f t="shared" si="82"/>
        <v>0</v>
      </c>
      <c r="O42" s="55">
        <f>IF(F42&gt;0,((E42*(I42*F42))*L42/12)+((E42*(I42*F42))*M42/12*(1+'1.Salaries Rates Dates'!$B$43)),0)</f>
        <v>0</v>
      </c>
      <c r="P42" s="301"/>
      <c r="Q42" s="28">
        <f>O42+P42</f>
        <v>0</v>
      </c>
      <c r="R42" s="337"/>
      <c r="S42" s="25">
        <f>E42*(1+'1.Salaries Rates Dates'!B43)</f>
        <v>0</v>
      </c>
      <c r="T42" s="51"/>
      <c r="U42" s="280"/>
      <c r="V42" s="281"/>
      <c r="W42" s="157">
        <f t="shared" si="83"/>
        <v>12</v>
      </c>
      <c r="X42" s="158" t="str">
        <f t="shared" si="84"/>
        <v>1/1/2025</v>
      </c>
      <c r="Y42" s="158">
        <f t="shared" si="85"/>
        <v>45657</v>
      </c>
      <c r="Z42" s="62">
        <f t="shared" si="86"/>
        <v>0.5</v>
      </c>
      <c r="AA42" s="62">
        <f t="shared" si="87"/>
        <v>0.5</v>
      </c>
      <c r="AB42" s="52">
        <f t="shared" si="106"/>
        <v>0</v>
      </c>
      <c r="AC42" s="55">
        <f>IF(T42&gt;0,((S42*(W42*T42))*Z42/12)+((S42*(W42*T42))*AA42/12*(1+'1.Salaries Rates Dates'!$B$43)),0)</f>
        <v>0</v>
      </c>
      <c r="AD42" s="301"/>
      <c r="AE42" s="28">
        <f>AC42+AD42</f>
        <v>0</v>
      </c>
      <c r="AF42" s="270"/>
      <c r="AG42" s="25">
        <f>S42*(1+'1.Salaries Rates Dates'!B43)</f>
        <v>0</v>
      </c>
      <c r="AH42" s="51"/>
      <c r="AI42" s="280"/>
      <c r="AJ42" s="281"/>
      <c r="AK42" s="157">
        <f t="shared" si="88"/>
        <v>12</v>
      </c>
      <c r="AL42" s="158" t="str">
        <f>IF(AR$10&gt;0,("1/1/"&amp;YEAR(AR$10)),"0")</f>
        <v>1/1/2025</v>
      </c>
      <c r="AM42" s="63">
        <f t="shared" si="89"/>
        <v>45657</v>
      </c>
      <c r="AN42" s="62">
        <f t="shared" si="90"/>
        <v>0.5</v>
      </c>
      <c r="AO42" s="62">
        <f t="shared" si="91"/>
        <v>0.5</v>
      </c>
      <c r="AP42" s="52">
        <f t="shared" si="107"/>
        <v>0</v>
      </c>
      <c r="AQ42" s="55">
        <f>IF(AH42&gt;0,((AG42*(AK42*AH42))*AN42/12)+((AG42*(AK42*AH42))*AO42/12*(1+'1.Salaries Rates Dates'!$B$43)),0)</f>
        <v>0</v>
      </c>
      <c r="AR42" s="301"/>
      <c r="AS42" s="28">
        <f>AQ42+AR42</f>
        <v>0</v>
      </c>
      <c r="AT42" s="270"/>
      <c r="AU42" s="25">
        <f>AG42*(1+'1.Salaries Rates Dates'!B43)</f>
        <v>0</v>
      </c>
      <c r="AV42" s="51"/>
      <c r="AW42" s="280"/>
      <c r="AX42" s="281"/>
      <c r="AY42" s="157">
        <f t="shared" si="92"/>
        <v>12</v>
      </c>
      <c r="AZ42" s="158" t="str">
        <f t="shared" si="93"/>
        <v>1/1/2025</v>
      </c>
      <c r="BA42" s="63">
        <f t="shared" si="94"/>
        <v>45657</v>
      </c>
      <c r="BB42" s="62">
        <f t="shared" si="95"/>
        <v>0.5</v>
      </c>
      <c r="BC42" s="62">
        <f t="shared" si="96"/>
        <v>0.5</v>
      </c>
      <c r="BD42" s="52">
        <f t="shared" si="108"/>
        <v>0</v>
      </c>
      <c r="BE42" s="55">
        <f>IF(AV42&gt;0,((AU42*(AY42*AV42))*BB42/12)+((AU42*(AY42*AV42))*BC42/12*(1+'1.Salaries Rates Dates'!$B$43)),0)</f>
        <v>0</v>
      </c>
      <c r="BF42" s="301"/>
      <c r="BG42" s="28">
        <f>BE42+BF42</f>
        <v>0</v>
      </c>
      <c r="BH42" s="270"/>
      <c r="BI42" s="25">
        <f>AU42*(1+'1.Salaries Rates Dates'!P43)</f>
        <v>0</v>
      </c>
      <c r="BJ42" s="51"/>
      <c r="BK42" s="280"/>
      <c r="BL42" s="281"/>
      <c r="BM42" s="157">
        <f t="shared" si="97"/>
        <v>12</v>
      </c>
      <c r="BN42" s="158" t="str">
        <f t="shared" si="98"/>
        <v>1/1/2025</v>
      </c>
      <c r="BO42" s="63">
        <f t="shared" si="99"/>
        <v>45657</v>
      </c>
      <c r="BP42" s="62">
        <f t="shared" si="100"/>
        <v>0.5</v>
      </c>
      <c r="BQ42" s="62">
        <f t="shared" si="101"/>
        <v>0.5</v>
      </c>
      <c r="BR42" s="52">
        <f t="shared" si="102"/>
        <v>0</v>
      </c>
      <c r="BS42" s="55">
        <f>IF(BJ42&gt;0,((BI42*(BM42*BJ42))*BP42/12)+((BI42*(BM42*BJ42))*BQ42/12*(1+'1.Salaries Rates Dates'!$B$43)),0)</f>
        <v>0</v>
      </c>
      <c r="BT42" s="301"/>
      <c r="BU42" s="28">
        <f>BS42+BT42</f>
        <v>0</v>
      </c>
      <c r="BV42" s="270"/>
      <c r="BW42" s="14">
        <f t="shared" si="103"/>
        <v>0</v>
      </c>
      <c r="BX42" s="14">
        <f t="shared" si="103"/>
        <v>0</v>
      </c>
      <c r="BY42" s="14">
        <f t="shared" si="103"/>
        <v>0</v>
      </c>
      <c r="BZ42" s="98"/>
      <c r="CA42" s="59">
        <f>C42</f>
        <v>0</v>
      </c>
      <c r="CB42" s="87">
        <f>O42</f>
        <v>0</v>
      </c>
      <c r="CC42" s="87">
        <f>AC42</f>
        <v>0</v>
      </c>
      <c r="CD42" s="87">
        <f>AQ42</f>
        <v>0</v>
      </c>
      <c r="CE42" s="87">
        <f>BE42</f>
        <v>0</v>
      </c>
      <c r="CF42" s="87">
        <f>BS42</f>
        <v>0</v>
      </c>
      <c r="CG42" s="87">
        <f t="shared" si="109"/>
        <v>0</v>
      </c>
    </row>
    <row r="43" spans="1:85" ht="15.75" thickBot="1" x14ac:dyDescent="0.3">
      <c r="A43" s="15">
        <v>5</v>
      </c>
      <c r="B43" s="31"/>
      <c r="C43" s="56"/>
      <c r="D43" s="362"/>
      <c r="E43" s="27"/>
      <c r="F43" s="51"/>
      <c r="G43" s="282"/>
      <c r="H43" s="283"/>
      <c r="I43" s="157">
        <f t="shared" si="79"/>
        <v>12</v>
      </c>
      <c r="J43" s="159" t="str">
        <f t="shared" si="80"/>
        <v>1/1/2025</v>
      </c>
      <c r="K43" s="158">
        <f t="shared" si="81"/>
        <v>45657</v>
      </c>
      <c r="L43" s="62">
        <f t="shared" si="104"/>
        <v>0.5</v>
      </c>
      <c r="M43" s="62">
        <f t="shared" si="105"/>
        <v>0.5</v>
      </c>
      <c r="N43" s="52">
        <f t="shared" si="82"/>
        <v>0</v>
      </c>
      <c r="O43" s="55">
        <f>IF(F43&gt;0,((E43*(I43*F43))*L43/12)+((E43*(I43*F43))*M43/12*(1+'1.Salaries Rates Dates'!$B$43)),0)</f>
        <v>0</v>
      </c>
      <c r="P43" s="302"/>
      <c r="Q43" s="33">
        <f>O43+P43</f>
        <v>0</v>
      </c>
      <c r="R43" s="337"/>
      <c r="S43" s="25">
        <f>E43*(1+'1.Salaries Rates Dates'!B43)</f>
        <v>0</v>
      </c>
      <c r="T43" s="51"/>
      <c r="U43" s="282"/>
      <c r="V43" s="283"/>
      <c r="W43" s="157">
        <f t="shared" si="83"/>
        <v>12</v>
      </c>
      <c r="X43" s="158" t="str">
        <f t="shared" si="84"/>
        <v>1/1/2025</v>
      </c>
      <c r="Y43" s="158">
        <f t="shared" si="85"/>
        <v>45657</v>
      </c>
      <c r="Z43" s="62">
        <f t="shared" si="86"/>
        <v>0.5</v>
      </c>
      <c r="AA43" s="62">
        <f>(IF(Z43=1,0,(DATEDIF(X43-DAY(X43)+1,AD$10,"m")-1+(1+EOMONTH(X43,0)-X43)/DAY(DATE(YEAR(X43),MONTH(X43)+1,))+(AD$10-EOMONTH(AD$10,-1))/DAY(DATE(YEAR(AD$10),MONTH(AD$10)+1,)))/W43))</f>
        <v>0.5</v>
      </c>
      <c r="AB43" s="52">
        <f t="shared" si="106"/>
        <v>0</v>
      </c>
      <c r="AC43" s="55">
        <f>IF(T43&gt;0,((S43*(W43*T43))*Z43/12)+((S43*(W43*T43))*AA43/12*(1+'1.Salaries Rates Dates'!$B$43)),0)</f>
        <v>0</v>
      </c>
      <c r="AD43" s="302"/>
      <c r="AE43" s="33">
        <f>AC43+AD43</f>
        <v>0</v>
      </c>
      <c r="AF43" s="270"/>
      <c r="AG43" s="25">
        <f>S43*(1+'1.Salaries Rates Dates'!B43)</f>
        <v>0</v>
      </c>
      <c r="AH43" s="51"/>
      <c r="AI43" s="282"/>
      <c r="AJ43" s="283"/>
      <c r="AK43" s="157">
        <f t="shared" si="88"/>
        <v>12</v>
      </c>
      <c r="AL43" s="158" t="str">
        <f>IF(AR$10&gt;0,("1/1/"&amp;YEAR(AR$10)),"0")</f>
        <v>1/1/2025</v>
      </c>
      <c r="AM43" s="63">
        <f t="shared" si="89"/>
        <v>45657</v>
      </c>
      <c r="AN43" s="62">
        <f t="shared" si="90"/>
        <v>0.5</v>
      </c>
      <c r="AO43" s="62">
        <f>(IF(AN43=1,0,(DATEDIF(AL43-DAY(AL43)+1,AR$10,"m")-1+(1+EOMONTH(AL43,0)-AL43)/DAY(DATE(YEAR(AL43),MONTH(AL43)+1,))+(AR$10-EOMONTH(AR$10,-1))/DAY(DATE(YEAR(AR$10),MONTH(AR$10)+1,)))/AK43))</f>
        <v>0.5</v>
      </c>
      <c r="AP43" s="52">
        <f t="shared" si="107"/>
        <v>0</v>
      </c>
      <c r="AQ43" s="55">
        <f>IF(AH43&gt;0,((AG43*(AK43*AH43))*AN43/12)+((AG43*(AK43*AH43))*AO43/12*(1+'1.Salaries Rates Dates'!$B$43)),0)</f>
        <v>0</v>
      </c>
      <c r="AR43" s="302"/>
      <c r="AS43" s="33">
        <f>AQ43+AR43</f>
        <v>0</v>
      </c>
      <c r="AT43" s="270"/>
      <c r="AU43" s="25">
        <f>AG43*(1+'1.Salaries Rates Dates'!B43)</f>
        <v>0</v>
      </c>
      <c r="AV43" s="51"/>
      <c r="AW43" s="282"/>
      <c r="AX43" s="283"/>
      <c r="AY43" s="157">
        <f t="shared" si="92"/>
        <v>12</v>
      </c>
      <c r="AZ43" s="158" t="str">
        <f>IF(BF$10&gt;0,("1/1/"&amp;YEAR(BF$10)),"0")</f>
        <v>1/1/2025</v>
      </c>
      <c r="BA43" s="63">
        <f t="shared" si="94"/>
        <v>45657</v>
      </c>
      <c r="BB43" s="62">
        <f t="shared" si="95"/>
        <v>0.5</v>
      </c>
      <c r="BC43" s="62">
        <f>(IF(BB43=1,0,(DATEDIF(AZ43-DAY(AZ43)+1,BF$10,"m")-1+(1+EOMONTH(AZ43,0)-AZ43)/DAY(DATE(YEAR(AZ43),MONTH(AZ43)+1,))+(BF$10-EOMONTH(BF$10,-1))/DAY(DATE(YEAR(BF$10),MONTH(BF$10)+1,)))/AY43))</f>
        <v>0.5</v>
      </c>
      <c r="BD43" s="52">
        <f t="shared" si="108"/>
        <v>0</v>
      </c>
      <c r="BE43" s="55">
        <f>IF(AV43&gt;0,((AU43*(AY43*AV43))*BB43/12)+((AU43*(AY43*AV43))*BC43/12*(1+'1.Salaries Rates Dates'!$B$43)),0)</f>
        <v>0</v>
      </c>
      <c r="BF43" s="302"/>
      <c r="BG43" s="33">
        <f>BE43+BF43</f>
        <v>0</v>
      </c>
      <c r="BH43" s="270"/>
      <c r="BI43" s="25">
        <f>AU43*(1+'1.Salaries Rates Dates'!P43)</f>
        <v>0</v>
      </c>
      <c r="BJ43" s="51"/>
      <c r="BK43" s="282"/>
      <c r="BL43" s="283"/>
      <c r="BM43" s="157">
        <f t="shared" si="97"/>
        <v>12</v>
      </c>
      <c r="BN43" s="158" t="str">
        <f t="shared" si="98"/>
        <v>1/1/2025</v>
      </c>
      <c r="BO43" s="63">
        <f t="shared" si="99"/>
        <v>45657</v>
      </c>
      <c r="BP43" s="62">
        <f t="shared" si="100"/>
        <v>0.5</v>
      </c>
      <c r="BQ43" s="62">
        <f t="shared" si="101"/>
        <v>0.5</v>
      </c>
      <c r="BR43" s="52">
        <f t="shared" si="102"/>
        <v>0</v>
      </c>
      <c r="BS43" s="55">
        <f>IF(BJ43&gt;0,((BI43*(BM43*BJ43))*BP43/12)+((BI43*(BM43*BJ43))*BQ43/12*(1+'1.Salaries Rates Dates'!$B$43)),0)</f>
        <v>0</v>
      </c>
      <c r="BT43" s="302"/>
      <c r="BU43" s="33">
        <f>BS43+BT43</f>
        <v>0</v>
      </c>
      <c r="BV43" s="270"/>
      <c r="BW43" s="14">
        <f t="shared" si="103"/>
        <v>0</v>
      </c>
      <c r="BX43" s="14">
        <f t="shared" si="103"/>
        <v>0</v>
      </c>
      <c r="BY43" s="14">
        <f t="shared" si="103"/>
        <v>0</v>
      </c>
      <c r="BZ43" s="98"/>
      <c r="CA43" s="59">
        <f>C43</f>
        <v>0</v>
      </c>
      <c r="CB43" s="87">
        <f>O43</f>
        <v>0</v>
      </c>
      <c r="CC43" s="87">
        <f>AC43</f>
        <v>0</v>
      </c>
      <c r="CD43" s="87">
        <f>AQ43</f>
        <v>0</v>
      </c>
      <c r="CE43" s="87">
        <f>BE43</f>
        <v>0</v>
      </c>
      <c r="CF43" s="87">
        <f>BS43</f>
        <v>0</v>
      </c>
      <c r="CG43" s="87">
        <f t="shared" si="109"/>
        <v>0</v>
      </c>
    </row>
    <row r="44" spans="1:85" ht="16.5" thickTop="1" thickBot="1" x14ac:dyDescent="0.3">
      <c r="A44" s="252" t="s">
        <v>37</v>
      </c>
      <c r="B44" s="253"/>
      <c r="C44" s="303"/>
      <c r="D44" s="362"/>
      <c r="E44" s="304"/>
      <c r="F44" s="304"/>
      <c r="G44" s="304"/>
      <c r="H44" s="304"/>
      <c r="I44" s="61"/>
      <c r="J44" s="61"/>
      <c r="K44" s="61"/>
      <c r="L44" s="61"/>
      <c r="M44" s="61"/>
      <c r="N44" s="61"/>
      <c r="O44" s="34">
        <f>SUM(O15:O43)</f>
        <v>0</v>
      </c>
      <c r="P44" s="34">
        <f>SUM(P15:P36)</f>
        <v>0</v>
      </c>
      <c r="Q44" s="35">
        <f>SUM(Q15:Q43)</f>
        <v>0</v>
      </c>
      <c r="R44" s="337"/>
      <c r="S44" s="304"/>
      <c r="T44" s="304"/>
      <c r="U44" s="304"/>
      <c r="V44" s="304"/>
      <c r="W44" s="61"/>
      <c r="X44" s="61"/>
      <c r="Y44" s="61"/>
      <c r="Z44" s="61"/>
      <c r="AA44" s="61"/>
      <c r="AB44" s="61"/>
      <c r="AC44" s="34">
        <f>SUM(AC15:AC43)</f>
        <v>0</v>
      </c>
      <c r="AD44" s="34">
        <f>SUM(AD15:AD36)</f>
        <v>0</v>
      </c>
      <c r="AE44" s="35">
        <f>SUM(AE15:AE43)</f>
        <v>0</v>
      </c>
      <c r="AF44" s="270"/>
      <c r="AG44" s="304"/>
      <c r="AH44" s="304"/>
      <c r="AI44" s="304"/>
      <c r="AJ44" s="304"/>
      <c r="AK44" s="58"/>
      <c r="AL44" s="58"/>
      <c r="AM44" s="58"/>
      <c r="AN44" s="58"/>
      <c r="AO44" s="58"/>
      <c r="AP44" s="58"/>
      <c r="AQ44" s="10">
        <f>SUM(AQ15:AQ43)</f>
        <v>0</v>
      </c>
      <c r="AR44" s="34">
        <f>SUM(AR15:AR36)</f>
        <v>0</v>
      </c>
      <c r="AS44" s="29">
        <f>SUM(AS15:AS43)</f>
        <v>0</v>
      </c>
      <c r="AT44" s="270"/>
      <c r="AU44" s="304"/>
      <c r="AV44" s="304"/>
      <c r="AW44" s="304"/>
      <c r="AX44" s="304"/>
      <c r="AY44" s="58"/>
      <c r="AZ44" s="58"/>
      <c r="BA44" s="58"/>
      <c r="BB44" s="58"/>
      <c r="BC44" s="58"/>
      <c r="BD44" s="58"/>
      <c r="BE44" s="10">
        <f>SUM(BE15:BE43)</f>
        <v>0</v>
      </c>
      <c r="BF44" s="34">
        <f>SUM(BF15:BF36)</f>
        <v>0</v>
      </c>
      <c r="BG44" s="29">
        <f>SUM(BG15:BG43)</f>
        <v>0</v>
      </c>
      <c r="BH44" s="270"/>
      <c r="BI44" s="304"/>
      <c r="BJ44" s="304"/>
      <c r="BK44" s="304"/>
      <c r="BL44" s="304"/>
      <c r="BM44" s="58"/>
      <c r="BN44" s="58"/>
      <c r="BO44" s="58"/>
      <c r="BP44" s="58"/>
      <c r="BQ44" s="58"/>
      <c r="BR44" s="58"/>
      <c r="BS44" s="10">
        <f>SUM(BS15:BS43)</f>
        <v>0</v>
      </c>
      <c r="BT44" s="34">
        <f>SUM(BT15:BT36)</f>
        <v>0</v>
      </c>
      <c r="BU44" s="29">
        <f>SUM(BU15:BU43)</f>
        <v>0</v>
      </c>
      <c r="BV44" s="270"/>
      <c r="BW44" s="100">
        <f t="shared" si="103"/>
        <v>0</v>
      </c>
      <c r="BX44" s="10">
        <f t="shared" si="103"/>
        <v>0</v>
      </c>
      <c r="BY44" s="101">
        <f t="shared" si="103"/>
        <v>0</v>
      </c>
      <c r="BZ44" s="97"/>
      <c r="CA44" s="59">
        <v>2910</v>
      </c>
      <c r="CB44" s="9">
        <f>SUM(P15:P24)+SUM(P27:P36)</f>
        <v>0</v>
      </c>
      <c r="CC44" s="9">
        <f>SUM(AD15:AD24)+SUM(AD27:AD36)</f>
        <v>0</v>
      </c>
      <c r="CD44" s="9">
        <f>SUM(AR15:AR24)+SUM(AR27:AR36)</f>
        <v>0</v>
      </c>
      <c r="CE44" s="9">
        <f>SUM(BF15:BF24)+SUM(BF27:BF36)</f>
        <v>0</v>
      </c>
      <c r="CF44" s="9">
        <f>SUM(BT15:BT24)+SUM(BT27:BT36)</f>
        <v>0</v>
      </c>
      <c r="CG44" s="87">
        <f t="shared" si="109"/>
        <v>0</v>
      </c>
    </row>
    <row r="45" spans="1:85" ht="3" customHeight="1" thickTop="1" x14ac:dyDescent="0.25">
      <c r="A45" s="244"/>
      <c r="B45" s="245"/>
      <c r="C45" s="245"/>
      <c r="D45" s="362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37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7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7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7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70"/>
      <c r="BW45" s="272"/>
      <c r="BX45" s="273"/>
      <c r="BY45" s="274"/>
      <c r="BZ45" s="1"/>
      <c r="CA45" s="2"/>
      <c r="CB45" s="2"/>
      <c r="CC45" s="2"/>
      <c r="CD45" s="2"/>
      <c r="CE45" s="2"/>
      <c r="CF45" s="2"/>
      <c r="CG45" s="2"/>
    </row>
    <row r="46" spans="1:85" x14ac:dyDescent="0.25">
      <c r="A46" s="183" t="s">
        <v>38</v>
      </c>
      <c r="B46" s="184"/>
      <c r="C46" s="184"/>
      <c r="D46" s="36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4" t="s">
        <v>39</v>
      </c>
      <c r="P46" s="284"/>
      <c r="Q46" s="285"/>
      <c r="R46" s="337"/>
      <c r="S46" s="218"/>
      <c r="T46" s="218"/>
      <c r="U46" s="218"/>
      <c r="V46" s="218"/>
      <c r="W46" s="57"/>
      <c r="X46" s="57"/>
      <c r="Y46" s="57"/>
      <c r="Z46" s="57"/>
      <c r="AA46" s="57"/>
      <c r="AB46" s="57"/>
      <c r="AC46" s="284" t="s">
        <v>39</v>
      </c>
      <c r="AD46" s="284"/>
      <c r="AE46" s="285"/>
      <c r="AF46" s="270"/>
      <c r="AG46" s="218"/>
      <c r="AH46" s="218"/>
      <c r="AI46" s="218"/>
      <c r="AJ46" s="218"/>
      <c r="AK46" s="57"/>
      <c r="AL46" s="57"/>
      <c r="AM46" s="57"/>
      <c r="AN46" s="57"/>
      <c r="AO46" s="57"/>
      <c r="AP46" s="57"/>
      <c r="AQ46" s="284" t="s">
        <v>39</v>
      </c>
      <c r="AR46" s="284"/>
      <c r="AS46" s="285"/>
      <c r="AT46" s="270"/>
      <c r="AU46" s="218"/>
      <c r="AV46" s="218"/>
      <c r="AW46" s="218"/>
      <c r="AX46" s="218"/>
      <c r="AY46" s="57"/>
      <c r="AZ46" s="57"/>
      <c r="BA46" s="57"/>
      <c r="BB46" s="57"/>
      <c r="BC46" s="57"/>
      <c r="BD46" s="57"/>
      <c r="BE46" s="284" t="s">
        <v>39</v>
      </c>
      <c r="BF46" s="284"/>
      <c r="BG46" s="285"/>
      <c r="BH46" s="270"/>
      <c r="BI46" s="218"/>
      <c r="BJ46" s="218"/>
      <c r="BK46" s="218"/>
      <c r="BL46" s="218"/>
      <c r="BM46" s="57"/>
      <c r="BN46" s="57"/>
      <c r="BO46" s="57"/>
      <c r="BP46" s="57"/>
      <c r="BQ46" s="57"/>
      <c r="BR46" s="57"/>
      <c r="BS46" s="284" t="s">
        <v>39</v>
      </c>
      <c r="BT46" s="284"/>
      <c r="BU46" s="285"/>
      <c r="BV46" s="270"/>
      <c r="BW46" s="286"/>
      <c r="BX46" s="289" t="s">
        <v>39</v>
      </c>
      <c r="BY46" s="290"/>
      <c r="BZ46" s="95"/>
      <c r="CA46" s="2" t="s">
        <v>128</v>
      </c>
      <c r="CB46" s="54">
        <f>SUM(CB15:CB44)</f>
        <v>0</v>
      </c>
      <c r="CC46" s="54">
        <f t="shared" ref="CC46:CG46" si="110">SUM(CC15:CC44)</f>
        <v>0</v>
      </c>
      <c r="CD46" s="54">
        <f t="shared" si="110"/>
        <v>0</v>
      </c>
      <c r="CE46" s="54">
        <f t="shared" si="110"/>
        <v>0</v>
      </c>
      <c r="CF46" s="54">
        <f t="shared" si="110"/>
        <v>0</v>
      </c>
      <c r="CG46" s="54">
        <f t="shared" si="110"/>
        <v>0</v>
      </c>
    </row>
    <row r="47" spans="1:85" x14ac:dyDescent="0.25">
      <c r="A47" s="295" t="s">
        <v>109</v>
      </c>
      <c r="B47" s="296"/>
      <c r="C47" s="296"/>
      <c r="D47" s="3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4"/>
      <c r="P47" s="284"/>
      <c r="Q47" s="285"/>
      <c r="R47" s="337"/>
      <c r="S47" s="299"/>
      <c r="T47" s="299"/>
      <c r="U47" s="299"/>
      <c r="V47" s="299"/>
      <c r="W47" s="58"/>
      <c r="X47" s="58"/>
      <c r="Y47" s="58"/>
      <c r="Z47" s="58"/>
      <c r="AA47" s="58"/>
      <c r="AB47" s="58"/>
      <c r="AC47" s="284"/>
      <c r="AD47" s="284"/>
      <c r="AE47" s="285"/>
      <c r="AF47" s="270"/>
      <c r="AG47" s="299"/>
      <c r="AH47" s="299"/>
      <c r="AI47" s="299"/>
      <c r="AJ47" s="299"/>
      <c r="AK47" s="58"/>
      <c r="AL47" s="58"/>
      <c r="AM47" s="58"/>
      <c r="AN47" s="58"/>
      <c r="AO47" s="58"/>
      <c r="AP47" s="58"/>
      <c r="AQ47" s="284"/>
      <c r="AR47" s="284"/>
      <c r="AS47" s="285"/>
      <c r="AT47" s="270"/>
      <c r="AU47" s="299"/>
      <c r="AV47" s="299"/>
      <c r="AW47" s="299"/>
      <c r="AX47" s="299"/>
      <c r="AY47" s="58"/>
      <c r="AZ47" s="58"/>
      <c r="BA47" s="58"/>
      <c r="BB47" s="58"/>
      <c r="BC47" s="58"/>
      <c r="BD47" s="58"/>
      <c r="BE47" s="284"/>
      <c r="BF47" s="284"/>
      <c r="BG47" s="285"/>
      <c r="BH47" s="270"/>
      <c r="BI47" s="299"/>
      <c r="BJ47" s="299"/>
      <c r="BK47" s="299"/>
      <c r="BL47" s="299"/>
      <c r="BM47" s="58"/>
      <c r="BN47" s="58"/>
      <c r="BO47" s="58"/>
      <c r="BP47" s="58"/>
      <c r="BQ47" s="58"/>
      <c r="BR47" s="58"/>
      <c r="BS47" s="284"/>
      <c r="BT47" s="284"/>
      <c r="BU47" s="285"/>
      <c r="BV47" s="270"/>
      <c r="BW47" s="287"/>
      <c r="BX47" s="291"/>
      <c r="BY47" s="292"/>
      <c r="BZ47" s="95"/>
      <c r="CA47" s="89"/>
      <c r="CB47" s="90"/>
      <c r="CC47" s="90"/>
      <c r="CD47" s="90"/>
      <c r="CE47" s="90"/>
      <c r="CF47" s="90"/>
      <c r="CG47" s="91"/>
    </row>
    <row r="48" spans="1:85" x14ac:dyDescent="0.25">
      <c r="A48" s="3" t="s">
        <v>40</v>
      </c>
      <c r="B48" s="71" t="s">
        <v>41</v>
      </c>
      <c r="C48" s="7" t="s">
        <v>98</v>
      </c>
      <c r="D48" s="3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4"/>
      <c r="P48" s="284"/>
      <c r="Q48" s="285"/>
      <c r="R48" s="337"/>
      <c r="S48" s="299"/>
      <c r="T48" s="299"/>
      <c r="U48" s="299"/>
      <c r="V48" s="299"/>
      <c r="W48" s="58"/>
      <c r="X48" s="58"/>
      <c r="Y48" s="58"/>
      <c r="Z48" s="58"/>
      <c r="AA48" s="58"/>
      <c r="AB48" s="58"/>
      <c r="AC48" s="284"/>
      <c r="AD48" s="284"/>
      <c r="AE48" s="285"/>
      <c r="AF48" s="270"/>
      <c r="AG48" s="299"/>
      <c r="AH48" s="299"/>
      <c r="AI48" s="299"/>
      <c r="AJ48" s="299"/>
      <c r="AK48" s="58"/>
      <c r="AL48" s="58"/>
      <c r="AM48" s="58"/>
      <c r="AN48" s="58"/>
      <c r="AO48" s="58"/>
      <c r="AP48" s="58"/>
      <c r="AQ48" s="284"/>
      <c r="AR48" s="284"/>
      <c r="AS48" s="285"/>
      <c r="AT48" s="270"/>
      <c r="AU48" s="299"/>
      <c r="AV48" s="299"/>
      <c r="AW48" s="299"/>
      <c r="AX48" s="299"/>
      <c r="AY48" s="58"/>
      <c r="AZ48" s="58"/>
      <c r="BA48" s="58"/>
      <c r="BB48" s="58"/>
      <c r="BC48" s="58"/>
      <c r="BD48" s="58"/>
      <c r="BE48" s="284"/>
      <c r="BF48" s="284"/>
      <c r="BG48" s="285"/>
      <c r="BH48" s="270"/>
      <c r="BI48" s="299"/>
      <c r="BJ48" s="299"/>
      <c r="BK48" s="299"/>
      <c r="BL48" s="299"/>
      <c r="BM48" s="58"/>
      <c r="BN48" s="58"/>
      <c r="BO48" s="58"/>
      <c r="BP48" s="58"/>
      <c r="BQ48" s="58"/>
      <c r="BR48" s="58"/>
      <c r="BS48" s="284"/>
      <c r="BT48" s="284"/>
      <c r="BU48" s="285"/>
      <c r="BV48" s="270"/>
      <c r="BW48" s="287"/>
      <c r="BX48" s="293"/>
      <c r="BY48" s="294"/>
      <c r="BZ48" s="95"/>
      <c r="CA48" s="92"/>
      <c r="CB48" s="93"/>
      <c r="CC48" s="93"/>
      <c r="CD48" s="93"/>
      <c r="CE48" s="93"/>
      <c r="CF48" s="93"/>
      <c r="CG48" s="94"/>
    </row>
    <row r="49" spans="1:85" x14ac:dyDescent="0.25">
      <c r="A49" s="6">
        <v>1</v>
      </c>
      <c r="B49" s="69"/>
      <c r="C49" s="70"/>
      <c r="D49" s="3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97"/>
      <c r="P49" s="297"/>
      <c r="Q49" s="298"/>
      <c r="R49" s="337"/>
      <c r="S49" s="299"/>
      <c r="T49" s="299"/>
      <c r="U49" s="299"/>
      <c r="V49" s="299"/>
      <c r="W49" s="58"/>
      <c r="X49" s="58"/>
      <c r="Y49" s="58"/>
      <c r="Z49" s="58"/>
      <c r="AA49" s="58"/>
      <c r="AB49" s="58"/>
      <c r="AC49" s="297"/>
      <c r="AD49" s="297"/>
      <c r="AE49" s="298"/>
      <c r="AF49" s="270"/>
      <c r="AG49" s="299"/>
      <c r="AH49" s="299"/>
      <c r="AI49" s="299"/>
      <c r="AJ49" s="299"/>
      <c r="AK49" s="58"/>
      <c r="AL49" s="58"/>
      <c r="AM49" s="58"/>
      <c r="AN49" s="58"/>
      <c r="AO49" s="58"/>
      <c r="AP49" s="58"/>
      <c r="AQ49" s="297"/>
      <c r="AR49" s="297"/>
      <c r="AS49" s="298"/>
      <c r="AT49" s="270"/>
      <c r="AU49" s="299"/>
      <c r="AV49" s="299"/>
      <c r="AW49" s="299"/>
      <c r="AX49" s="299"/>
      <c r="AY49" s="58"/>
      <c r="AZ49" s="58"/>
      <c r="BA49" s="58"/>
      <c r="BB49" s="58"/>
      <c r="BC49" s="58"/>
      <c r="BD49" s="58"/>
      <c r="BE49" s="297"/>
      <c r="BF49" s="297"/>
      <c r="BG49" s="298"/>
      <c r="BH49" s="270"/>
      <c r="BI49" s="299"/>
      <c r="BJ49" s="299"/>
      <c r="BK49" s="299"/>
      <c r="BL49" s="299"/>
      <c r="BM49" s="58"/>
      <c r="BN49" s="58"/>
      <c r="BO49" s="58"/>
      <c r="BP49" s="58"/>
      <c r="BQ49" s="58"/>
      <c r="BR49" s="58"/>
      <c r="BS49" s="297"/>
      <c r="BT49" s="297"/>
      <c r="BU49" s="298"/>
      <c r="BV49" s="270"/>
      <c r="BW49" s="287"/>
      <c r="BX49" s="222">
        <f>O49+AC49+AQ49+BE49+BS49</f>
        <v>0</v>
      </c>
      <c r="BY49" s="256"/>
      <c r="BZ49" s="1"/>
      <c r="CA49" s="2">
        <f>C49</f>
        <v>0</v>
      </c>
      <c r="CB49" s="9">
        <f>O49</f>
        <v>0</v>
      </c>
      <c r="CC49" s="9">
        <f>AC49</f>
        <v>0</v>
      </c>
      <c r="CD49" s="9">
        <f>AQ49</f>
        <v>0</v>
      </c>
      <c r="CE49" s="9">
        <f>BE49</f>
        <v>0</v>
      </c>
      <c r="CF49" s="9">
        <f>BS49</f>
        <v>0</v>
      </c>
      <c r="CG49" s="9">
        <f>SUM(CB49:CF49)</f>
        <v>0</v>
      </c>
    </row>
    <row r="50" spans="1:85" x14ac:dyDescent="0.25">
      <c r="A50" s="6">
        <v>2</v>
      </c>
      <c r="B50" s="69"/>
      <c r="C50" s="70"/>
      <c r="D50" s="3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0"/>
      <c r="P50" s="260"/>
      <c r="Q50" s="257"/>
      <c r="R50" s="337"/>
      <c r="S50" s="299"/>
      <c r="T50" s="299"/>
      <c r="U50" s="299"/>
      <c r="V50" s="299"/>
      <c r="W50" s="58"/>
      <c r="X50" s="58"/>
      <c r="Y50" s="58"/>
      <c r="Z50" s="58"/>
      <c r="AA50" s="58"/>
      <c r="AB50" s="58"/>
      <c r="AC50" s="260"/>
      <c r="AD50" s="260"/>
      <c r="AE50" s="257"/>
      <c r="AF50" s="270"/>
      <c r="AG50" s="299"/>
      <c r="AH50" s="299"/>
      <c r="AI50" s="299"/>
      <c r="AJ50" s="299"/>
      <c r="AK50" s="58"/>
      <c r="AL50" s="58"/>
      <c r="AM50" s="58"/>
      <c r="AN50" s="58"/>
      <c r="AO50" s="58"/>
      <c r="AP50" s="58"/>
      <c r="AQ50" s="260"/>
      <c r="AR50" s="260"/>
      <c r="AS50" s="257"/>
      <c r="AT50" s="270"/>
      <c r="AU50" s="299"/>
      <c r="AV50" s="299"/>
      <c r="AW50" s="299"/>
      <c r="AX50" s="299"/>
      <c r="AY50" s="58"/>
      <c r="AZ50" s="58"/>
      <c r="BA50" s="58"/>
      <c r="BB50" s="58"/>
      <c r="BC50" s="58"/>
      <c r="BD50" s="58"/>
      <c r="BE50" s="260"/>
      <c r="BF50" s="260"/>
      <c r="BG50" s="257"/>
      <c r="BH50" s="270"/>
      <c r="BI50" s="299"/>
      <c r="BJ50" s="299"/>
      <c r="BK50" s="299"/>
      <c r="BL50" s="299"/>
      <c r="BM50" s="58"/>
      <c r="BN50" s="58"/>
      <c r="BO50" s="58"/>
      <c r="BP50" s="58"/>
      <c r="BQ50" s="58"/>
      <c r="BR50" s="58"/>
      <c r="BS50" s="260"/>
      <c r="BT50" s="260"/>
      <c r="BU50" s="257"/>
      <c r="BV50" s="270"/>
      <c r="BW50" s="287"/>
      <c r="BX50" s="222">
        <f>O50+AC50+AQ50+BE50+BS50</f>
        <v>0</v>
      </c>
      <c r="BY50" s="256"/>
      <c r="BZ50" s="1"/>
      <c r="CA50" s="2">
        <f>C50</f>
        <v>0</v>
      </c>
      <c r="CB50" s="9">
        <f>O50</f>
        <v>0</v>
      </c>
      <c r="CC50" s="9">
        <f>AC50</f>
        <v>0</v>
      </c>
      <c r="CD50" s="9">
        <f>AQ50</f>
        <v>0</v>
      </c>
      <c r="CE50" s="9">
        <f>BE50</f>
        <v>0</v>
      </c>
      <c r="CF50" s="9">
        <f>BS50</f>
        <v>0</v>
      </c>
      <c r="CG50" s="9">
        <f t="shared" ref="CG50:CG51" si="111">SUM(CB50:CF50)</f>
        <v>0</v>
      </c>
    </row>
    <row r="51" spans="1:85" ht="15.75" thickBot="1" x14ac:dyDescent="0.3">
      <c r="A51" s="6">
        <v>3</v>
      </c>
      <c r="B51" s="69"/>
      <c r="C51" s="70"/>
      <c r="D51" s="3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4"/>
      <c r="P51" s="254"/>
      <c r="Q51" s="255"/>
      <c r="R51" s="337"/>
      <c r="S51" s="299"/>
      <c r="T51" s="299"/>
      <c r="U51" s="299"/>
      <c r="V51" s="299"/>
      <c r="W51" s="58"/>
      <c r="X51" s="58"/>
      <c r="Y51" s="58"/>
      <c r="Z51" s="58"/>
      <c r="AA51" s="58"/>
      <c r="AB51" s="58"/>
      <c r="AC51" s="254"/>
      <c r="AD51" s="254"/>
      <c r="AE51" s="255"/>
      <c r="AF51" s="270"/>
      <c r="AG51" s="299"/>
      <c r="AH51" s="299"/>
      <c r="AI51" s="299"/>
      <c r="AJ51" s="299"/>
      <c r="AK51" s="58"/>
      <c r="AL51" s="58"/>
      <c r="AM51" s="58"/>
      <c r="AN51" s="58"/>
      <c r="AO51" s="58"/>
      <c r="AP51" s="58"/>
      <c r="AQ51" s="254"/>
      <c r="AR51" s="254"/>
      <c r="AS51" s="255"/>
      <c r="AT51" s="270"/>
      <c r="AU51" s="299"/>
      <c r="AV51" s="299"/>
      <c r="AW51" s="299"/>
      <c r="AX51" s="299"/>
      <c r="AY51" s="58"/>
      <c r="AZ51" s="58"/>
      <c r="BA51" s="58"/>
      <c r="BB51" s="58"/>
      <c r="BC51" s="58"/>
      <c r="BD51" s="58"/>
      <c r="BE51" s="254"/>
      <c r="BF51" s="254"/>
      <c r="BG51" s="255"/>
      <c r="BH51" s="270"/>
      <c r="BI51" s="299"/>
      <c r="BJ51" s="299"/>
      <c r="BK51" s="299"/>
      <c r="BL51" s="299"/>
      <c r="BM51" s="58"/>
      <c r="BN51" s="58"/>
      <c r="BO51" s="58"/>
      <c r="BP51" s="58"/>
      <c r="BQ51" s="58"/>
      <c r="BR51" s="58"/>
      <c r="BS51" s="254"/>
      <c r="BT51" s="254"/>
      <c r="BU51" s="255"/>
      <c r="BV51" s="270"/>
      <c r="BW51" s="287"/>
      <c r="BX51" s="225">
        <f>O51+AC51+AQ51+BE51+BS51</f>
        <v>0</v>
      </c>
      <c r="BY51" s="269"/>
      <c r="BZ51" s="1"/>
      <c r="CA51" s="2">
        <f>C51</f>
        <v>0</v>
      </c>
      <c r="CB51" s="9">
        <f>O51</f>
        <v>0</v>
      </c>
      <c r="CC51" s="9">
        <f>AC51</f>
        <v>0</v>
      </c>
      <c r="CD51" s="9">
        <f>AQ51</f>
        <v>0</v>
      </c>
      <c r="CE51" s="9">
        <f>BE51</f>
        <v>0</v>
      </c>
      <c r="CF51" s="9">
        <f>BS51</f>
        <v>0</v>
      </c>
      <c r="CG51" s="9">
        <f t="shared" si="111"/>
        <v>0</v>
      </c>
    </row>
    <row r="52" spans="1:85" ht="16.5" thickTop="1" thickBot="1" x14ac:dyDescent="0.3">
      <c r="A52" s="252" t="s">
        <v>42</v>
      </c>
      <c r="B52" s="253"/>
      <c r="C52" s="253"/>
      <c r="D52" s="3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92">
        <f>SUM(O49:Q51)</f>
        <v>0</v>
      </c>
      <c r="P52" s="194"/>
      <c r="Q52" s="194"/>
      <c r="R52" s="337"/>
      <c r="S52" s="299"/>
      <c r="T52" s="299"/>
      <c r="U52" s="299"/>
      <c r="V52" s="299"/>
      <c r="W52" s="58"/>
      <c r="X52" s="58"/>
      <c r="Y52" s="58"/>
      <c r="Z52" s="58"/>
      <c r="AA52" s="58"/>
      <c r="AB52" s="58"/>
      <c r="AC52" s="192">
        <f>SUM(AC49:AE51)</f>
        <v>0</v>
      </c>
      <c r="AD52" s="194"/>
      <c r="AE52" s="194"/>
      <c r="AF52" s="270"/>
      <c r="AG52" s="299"/>
      <c r="AH52" s="299"/>
      <c r="AI52" s="299"/>
      <c r="AJ52" s="299"/>
      <c r="AK52" s="58"/>
      <c r="AL52" s="58"/>
      <c r="AM52" s="58"/>
      <c r="AN52" s="58"/>
      <c r="AO52" s="58"/>
      <c r="AP52" s="58"/>
      <c r="AQ52" s="404">
        <f>SUM(AQ49:AS51)</f>
        <v>0</v>
      </c>
      <c r="AR52" s="405"/>
      <c r="AS52" s="406"/>
      <c r="AT52" s="270"/>
      <c r="AU52" s="299"/>
      <c r="AV52" s="299"/>
      <c r="AW52" s="299"/>
      <c r="AX52" s="299"/>
      <c r="AY52" s="58"/>
      <c r="AZ52" s="58"/>
      <c r="BA52" s="58"/>
      <c r="BB52" s="58"/>
      <c r="BC52" s="58"/>
      <c r="BD52" s="58"/>
      <c r="BE52" s="404">
        <f>SUM(BE49:BG51)</f>
        <v>0</v>
      </c>
      <c r="BF52" s="405"/>
      <c r="BG52" s="406"/>
      <c r="BH52" s="270"/>
      <c r="BI52" s="299"/>
      <c r="BJ52" s="299"/>
      <c r="BK52" s="299"/>
      <c r="BL52" s="299"/>
      <c r="BM52" s="58"/>
      <c r="BN52" s="58"/>
      <c r="BO52" s="58"/>
      <c r="BP52" s="58"/>
      <c r="BQ52" s="58"/>
      <c r="BR52" s="58"/>
      <c r="BS52" s="404">
        <f>SUM(BS49:BU51)</f>
        <v>0</v>
      </c>
      <c r="BT52" s="405"/>
      <c r="BU52" s="406"/>
      <c r="BV52" s="270"/>
      <c r="BW52" s="287"/>
      <c r="BX52" s="242">
        <f>O52+AC52+AQ52+BE52+BS52</f>
        <v>0</v>
      </c>
      <c r="BY52" s="243"/>
      <c r="BZ52" s="1"/>
      <c r="CA52" s="108"/>
      <c r="CB52" s="109"/>
      <c r="CC52" s="109"/>
      <c r="CD52" s="109"/>
      <c r="CE52" s="109"/>
      <c r="CF52" s="109"/>
      <c r="CG52" s="107"/>
    </row>
    <row r="53" spans="1:85" x14ac:dyDescent="0.25">
      <c r="A53" s="71" t="s">
        <v>43</v>
      </c>
      <c r="B53" s="7"/>
      <c r="C53" s="7" t="s">
        <v>98</v>
      </c>
      <c r="D53" s="3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2"/>
      <c r="P53" s="262"/>
      <c r="Q53" s="263"/>
      <c r="R53" s="337"/>
      <c r="S53" s="299"/>
      <c r="T53" s="299"/>
      <c r="U53" s="299"/>
      <c r="V53" s="299"/>
      <c r="W53" s="58"/>
      <c r="X53" s="58"/>
      <c r="Y53" s="58"/>
      <c r="Z53" s="58"/>
      <c r="AA53" s="58"/>
      <c r="AB53" s="58"/>
      <c r="AC53" s="262"/>
      <c r="AD53" s="262"/>
      <c r="AE53" s="263"/>
      <c r="AF53" s="270"/>
      <c r="AG53" s="299"/>
      <c r="AH53" s="299"/>
      <c r="AI53" s="299"/>
      <c r="AJ53" s="299"/>
      <c r="AK53" s="58"/>
      <c r="AL53" s="58"/>
      <c r="AM53" s="58"/>
      <c r="AN53" s="58"/>
      <c r="AO53" s="58"/>
      <c r="AP53" s="58"/>
      <c r="AQ53" s="262"/>
      <c r="AR53" s="262"/>
      <c r="AS53" s="263"/>
      <c r="AT53" s="270"/>
      <c r="AU53" s="299"/>
      <c r="AV53" s="299"/>
      <c r="AW53" s="299"/>
      <c r="AX53" s="299"/>
      <c r="AY53" s="58"/>
      <c r="AZ53" s="58"/>
      <c r="BA53" s="58"/>
      <c r="BB53" s="58"/>
      <c r="BC53" s="58"/>
      <c r="BD53" s="58"/>
      <c r="BE53" s="262"/>
      <c r="BF53" s="262"/>
      <c r="BG53" s="263"/>
      <c r="BH53" s="270"/>
      <c r="BI53" s="299"/>
      <c r="BJ53" s="299"/>
      <c r="BK53" s="299"/>
      <c r="BL53" s="299"/>
      <c r="BM53" s="58"/>
      <c r="BN53" s="58"/>
      <c r="BO53" s="58"/>
      <c r="BP53" s="58"/>
      <c r="BQ53" s="58"/>
      <c r="BR53" s="58"/>
      <c r="BS53" s="262"/>
      <c r="BT53" s="262"/>
      <c r="BU53" s="263"/>
      <c r="BV53" s="270"/>
      <c r="BW53" s="287"/>
      <c r="BX53" s="263"/>
      <c r="BY53" s="268"/>
      <c r="BZ53" s="1"/>
      <c r="CA53" s="71"/>
      <c r="CB53" s="140"/>
      <c r="CC53" s="140"/>
      <c r="CD53" s="140"/>
      <c r="CE53" s="140"/>
      <c r="CF53" s="140"/>
      <c r="CG53" s="141"/>
    </row>
    <row r="54" spans="1:85" x14ac:dyDescent="0.25">
      <c r="A54" s="15">
        <v>1</v>
      </c>
      <c r="B54" s="53" t="s">
        <v>44</v>
      </c>
      <c r="C54" s="70"/>
      <c r="D54" s="3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0"/>
      <c r="P54" s="260"/>
      <c r="Q54" s="257"/>
      <c r="R54" s="337"/>
      <c r="S54" s="299"/>
      <c r="T54" s="299"/>
      <c r="U54" s="299"/>
      <c r="V54" s="299"/>
      <c r="W54" s="58"/>
      <c r="X54" s="58"/>
      <c r="Y54" s="58"/>
      <c r="Z54" s="58"/>
      <c r="AA54" s="58"/>
      <c r="AB54" s="58"/>
      <c r="AC54" s="260"/>
      <c r="AD54" s="260"/>
      <c r="AE54" s="257"/>
      <c r="AF54" s="270"/>
      <c r="AG54" s="299"/>
      <c r="AH54" s="299"/>
      <c r="AI54" s="299"/>
      <c r="AJ54" s="299"/>
      <c r="AK54" s="58"/>
      <c r="AL54" s="58"/>
      <c r="AM54" s="58"/>
      <c r="AN54" s="58"/>
      <c r="AO54" s="58"/>
      <c r="AP54" s="58"/>
      <c r="AQ54" s="260"/>
      <c r="AR54" s="260"/>
      <c r="AS54" s="257"/>
      <c r="AT54" s="270"/>
      <c r="AU54" s="299"/>
      <c r="AV54" s="299"/>
      <c r="AW54" s="299"/>
      <c r="AX54" s="299"/>
      <c r="AY54" s="58"/>
      <c r="AZ54" s="58"/>
      <c r="BA54" s="58"/>
      <c r="BB54" s="58"/>
      <c r="BC54" s="58"/>
      <c r="BD54" s="58"/>
      <c r="BE54" s="260"/>
      <c r="BF54" s="260"/>
      <c r="BG54" s="257"/>
      <c r="BH54" s="270"/>
      <c r="BI54" s="299"/>
      <c r="BJ54" s="299"/>
      <c r="BK54" s="299"/>
      <c r="BL54" s="299"/>
      <c r="BM54" s="58"/>
      <c r="BN54" s="58"/>
      <c r="BO54" s="58"/>
      <c r="BP54" s="58"/>
      <c r="BQ54" s="58"/>
      <c r="BR54" s="58"/>
      <c r="BS54" s="260"/>
      <c r="BT54" s="260"/>
      <c r="BU54" s="257"/>
      <c r="BV54" s="270"/>
      <c r="BW54" s="287"/>
      <c r="BX54" s="222">
        <f>O54+AC54+AQ54+BE54+BS54</f>
        <v>0</v>
      </c>
      <c r="BY54" s="256"/>
      <c r="BZ54" s="1"/>
      <c r="CA54" s="2">
        <f>C54</f>
        <v>0</v>
      </c>
      <c r="CB54" s="9">
        <f>O54</f>
        <v>0</v>
      </c>
      <c r="CC54" s="9">
        <f>AC54</f>
        <v>0</v>
      </c>
      <c r="CD54" s="9">
        <f>AQ54</f>
        <v>0</v>
      </c>
      <c r="CE54" s="9">
        <f>BE54</f>
        <v>0</v>
      </c>
      <c r="CF54" s="9">
        <f>BS54</f>
        <v>0</v>
      </c>
      <c r="CG54" s="9">
        <f t="shared" ref="CG54:CG55" si="112">SUM(CB54:CF54)</f>
        <v>0</v>
      </c>
    </row>
    <row r="55" spans="1:85" ht="15.75" thickBot="1" x14ac:dyDescent="0.3">
      <c r="A55" s="15">
        <v>2</v>
      </c>
      <c r="B55" s="53" t="s">
        <v>45</v>
      </c>
      <c r="C55" s="70"/>
      <c r="D55" s="36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4"/>
      <c r="P55" s="254"/>
      <c r="Q55" s="255"/>
      <c r="R55" s="337"/>
      <c r="S55" s="299"/>
      <c r="T55" s="299"/>
      <c r="U55" s="299"/>
      <c r="V55" s="299"/>
      <c r="W55" s="58"/>
      <c r="X55" s="58"/>
      <c r="Y55" s="58"/>
      <c r="Z55" s="58"/>
      <c r="AA55" s="58"/>
      <c r="AB55" s="58"/>
      <c r="AC55" s="254"/>
      <c r="AD55" s="254"/>
      <c r="AE55" s="255"/>
      <c r="AF55" s="270"/>
      <c r="AG55" s="299"/>
      <c r="AH55" s="299"/>
      <c r="AI55" s="299"/>
      <c r="AJ55" s="299"/>
      <c r="AK55" s="58"/>
      <c r="AL55" s="58"/>
      <c r="AM55" s="58"/>
      <c r="AN55" s="58"/>
      <c r="AO55" s="58"/>
      <c r="AP55" s="58"/>
      <c r="AQ55" s="254"/>
      <c r="AR55" s="254"/>
      <c r="AS55" s="255"/>
      <c r="AT55" s="270"/>
      <c r="AU55" s="299"/>
      <c r="AV55" s="299"/>
      <c r="AW55" s="299"/>
      <c r="AX55" s="299"/>
      <c r="AY55" s="58"/>
      <c r="AZ55" s="58"/>
      <c r="BA55" s="58"/>
      <c r="BB55" s="58"/>
      <c r="BC55" s="58"/>
      <c r="BD55" s="58"/>
      <c r="BE55" s="254"/>
      <c r="BF55" s="254"/>
      <c r="BG55" s="255"/>
      <c r="BH55" s="270"/>
      <c r="BI55" s="299"/>
      <c r="BJ55" s="299"/>
      <c r="BK55" s="299"/>
      <c r="BL55" s="299"/>
      <c r="BM55" s="58"/>
      <c r="BN55" s="58"/>
      <c r="BO55" s="58"/>
      <c r="BP55" s="58"/>
      <c r="BQ55" s="58"/>
      <c r="BR55" s="58"/>
      <c r="BS55" s="254"/>
      <c r="BT55" s="254"/>
      <c r="BU55" s="255"/>
      <c r="BV55" s="270"/>
      <c r="BW55" s="287"/>
      <c r="BX55" s="222">
        <f>O55+AC55+AQ55+BE55+BS55</f>
        <v>0</v>
      </c>
      <c r="BY55" s="256"/>
      <c r="BZ55" s="1"/>
      <c r="CA55" s="2">
        <f>C55</f>
        <v>0</v>
      </c>
      <c r="CB55" s="9">
        <f>O55</f>
        <v>0</v>
      </c>
      <c r="CC55" s="9">
        <f>AC55</f>
        <v>0</v>
      </c>
      <c r="CD55" s="9">
        <f>AQ55</f>
        <v>0</v>
      </c>
      <c r="CE55" s="9">
        <f>BE55</f>
        <v>0</v>
      </c>
      <c r="CF55" s="9">
        <f>BS55</f>
        <v>0</v>
      </c>
      <c r="CG55" s="9">
        <f t="shared" si="112"/>
        <v>0</v>
      </c>
    </row>
    <row r="56" spans="1:85" ht="16.5" thickTop="1" thickBot="1" x14ac:dyDescent="0.3">
      <c r="A56" s="252" t="s">
        <v>46</v>
      </c>
      <c r="B56" s="253"/>
      <c r="C56" s="253"/>
      <c r="D56" s="36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2">
        <f>SUM(O54:Q55)</f>
        <v>0</v>
      </c>
      <c r="P56" s="194"/>
      <c r="Q56" s="194"/>
      <c r="R56" s="337"/>
      <c r="S56" s="299"/>
      <c r="T56" s="299"/>
      <c r="U56" s="299"/>
      <c r="V56" s="299"/>
      <c r="W56" s="58"/>
      <c r="X56" s="58"/>
      <c r="Y56" s="58"/>
      <c r="Z56" s="58"/>
      <c r="AA56" s="58"/>
      <c r="AB56" s="58"/>
      <c r="AC56" s="192">
        <f>SUM(AC54:AE55)</f>
        <v>0</v>
      </c>
      <c r="AD56" s="194"/>
      <c r="AE56" s="194"/>
      <c r="AF56" s="270"/>
      <c r="AG56" s="299"/>
      <c r="AH56" s="299"/>
      <c r="AI56" s="299"/>
      <c r="AJ56" s="299"/>
      <c r="AK56" s="58"/>
      <c r="AL56" s="58"/>
      <c r="AM56" s="58"/>
      <c r="AN56" s="58"/>
      <c r="AO56" s="58"/>
      <c r="AP56" s="58"/>
      <c r="AQ56" s="404">
        <f>SUM(AQ54:AS55)</f>
        <v>0</v>
      </c>
      <c r="AR56" s="405"/>
      <c r="AS56" s="406"/>
      <c r="AT56" s="270"/>
      <c r="AU56" s="299"/>
      <c r="AV56" s="299"/>
      <c r="AW56" s="299"/>
      <c r="AX56" s="299"/>
      <c r="AY56" s="58"/>
      <c r="AZ56" s="58"/>
      <c r="BA56" s="58"/>
      <c r="BB56" s="58"/>
      <c r="BC56" s="58"/>
      <c r="BD56" s="58"/>
      <c r="BE56" s="404">
        <f>SUM(BE54:BG55)</f>
        <v>0</v>
      </c>
      <c r="BF56" s="405"/>
      <c r="BG56" s="406"/>
      <c r="BH56" s="270"/>
      <c r="BI56" s="299"/>
      <c r="BJ56" s="299"/>
      <c r="BK56" s="299"/>
      <c r="BL56" s="299"/>
      <c r="BM56" s="58"/>
      <c r="BN56" s="58"/>
      <c r="BO56" s="58"/>
      <c r="BP56" s="58"/>
      <c r="BQ56" s="58"/>
      <c r="BR56" s="58"/>
      <c r="BS56" s="404">
        <f>SUM(BS54:BU55)</f>
        <v>0</v>
      </c>
      <c r="BT56" s="405"/>
      <c r="BU56" s="406"/>
      <c r="BV56" s="270"/>
      <c r="BW56" s="287"/>
      <c r="BX56" s="242">
        <f>O56+AC56+AQ56+BE56+BS56</f>
        <v>0</v>
      </c>
      <c r="BY56" s="243"/>
      <c r="BZ56" s="1"/>
      <c r="CA56" s="108"/>
      <c r="CB56" s="109"/>
      <c r="CC56" s="109"/>
      <c r="CD56" s="109"/>
      <c r="CE56" s="109"/>
      <c r="CF56" s="109"/>
      <c r="CG56" s="107"/>
    </row>
    <row r="57" spans="1:85" ht="15" customHeight="1" x14ac:dyDescent="0.25">
      <c r="A57" s="105" t="s">
        <v>47</v>
      </c>
      <c r="B57" s="75"/>
      <c r="C57" s="106" t="s">
        <v>98</v>
      </c>
      <c r="D57" s="36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2"/>
      <c r="P57" s="262"/>
      <c r="Q57" s="263"/>
      <c r="R57" s="337"/>
      <c r="S57" s="299"/>
      <c r="T57" s="299"/>
      <c r="U57" s="299"/>
      <c r="V57" s="299"/>
      <c r="W57" s="58"/>
      <c r="X57" s="58"/>
      <c r="Y57" s="58"/>
      <c r="Z57" s="58"/>
      <c r="AA57" s="58"/>
      <c r="AB57" s="58"/>
      <c r="AC57" s="262"/>
      <c r="AD57" s="262"/>
      <c r="AE57" s="263"/>
      <c r="AF57" s="270"/>
      <c r="AG57" s="299"/>
      <c r="AH57" s="299"/>
      <c r="AI57" s="299"/>
      <c r="AJ57" s="299"/>
      <c r="AK57" s="58"/>
      <c r="AL57" s="58"/>
      <c r="AM57" s="58"/>
      <c r="AN57" s="58"/>
      <c r="AO57" s="58"/>
      <c r="AP57" s="58"/>
      <c r="AQ57" s="262"/>
      <c r="AR57" s="262"/>
      <c r="AS57" s="263"/>
      <c r="AT57" s="270"/>
      <c r="AU57" s="299"/>
      <c r="AV57" s="299"/>
      <c r="AW57" s="299"/>
      <c r="AX57" s="299"/>
      <c r="AY57" s="58"/>
      <c r="AZ57" s="58"/>
      <c r="BA57" s="58"/>
      <c r="BB57" s="58"/>
      <c r="BC57" s="58"/>
      <c r="BD57" s="58"/>
      <c r="BE57" s="262"/>
      <c r="BF57" s="262"/>
      <c r="BG57" s="263"/>
      <c r="BH57" s="270"/>
      <c r="BI57" s="299"/>
      <c r="BJ57" s="299"/>
      <c r="BK57" s="299"/>
      <c r="BL57" s="299"/>
      <c r="BM57" s="58"/>
      <c r="BN57" s="58"/>
      <c r="BO57" s="58"/>
      <c r="BP57" s="58"/>
      <c r="BQ57" s="58"/>
      <c r="BR57" s="58"/>
      <c r="BS57" s="262"/>
      <c r="BT57" s="262"/>
      <c r="BU57" s="263"/>
      <c r="BV57" s="270"/>
      <c r="BW57" s="287"/>
      <c r="BX57" s="181"/>
      <c r="BY57" s="182"/>
      <c r="BZ57" s="1"/>
      <c r="CA57" s="71"/>
      <c r="CB57" s="140"/>
      <c r="CC57" s="140"/>
      <c r="CD57" s="140"/>
      <c r="CE57" s="140"/>
      <c r="CF57" s="140"/>
      <c r="CG57" s="141"/>
    </row>
    <row r="58" spans="1:85" ht="15" customHeight="1" x14ac:dyDescent="0.25">
      <c r="A58" s="15">
        <v>1</v>
      </c>
      <c r="B58" s="72" t="s">
        <v>130</v>
      </c>
      <c r="C58" s="70"/>
      <c r="D58" s="36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0"/>
      <c r="P58" s="260"/>
      <c r="Q58" s="257"/>
      <c r="R58" s="337"/>
      <c r="S58" s="299"/>
      <c r="T58" s="299"/>
      <c r="U58" s="299"/>
      <c r="V58" s="299"/>
      <c r="W58" s="58"/>
      <c r="X58" s="58"/>
      <c r="Y58" s="58"/>
      <c r="Z58" s="58"/>
      <c r="AA58" s="58"/>
      <c r="AB58" s="58"/>
      <c r="AC58" s="260"/>
      <c r="AD58" s="260"/>
      <c r="AE58" s="257"/>
      <c r="AF58" s="270"/>
      <c r="AG58" s="299"/>
      <c r="AH58" s="299"/>
      <c r="AI58" s="299"/>
      <c r="AJ58" s="299"/>
      <c r="AK58" s="58"/>
      <c r="AL58" s="58"/>
      <c r="AM58" s="58"/>
      <c r="AN58" s="58"/>
      <c r="AO58" s="58"/>
      <c r="AP58" s="58"/>
      <c r="AQ58" s="260"/>
      <c r="AR58" s="260"/>
      <c r="AS58" s="257"/>
      <c r="AT58" s="270"/>
      <c r="AU58" s="299"/>
      <c r="AV58" s="299"/>
      <c r="AW58" s="299"/>
      <c r="AX58" s="299"/>
      <c r="AY58" s="58"/>
      <c r="AZ58" s="58"/>
      <c r="BA58" s="58"/>
      <c r="BB58" s="58"/>
      <c r="BC58" s="58"/>
      <c r="BD58" s="58"/>
      <c r="BE58" s="260"/>
      <c r="BF58" s="260"/>
      <c r="BG58" s="257"/>
      <c r="BH58" s="270"/>
      <c r="BI58" s="299"/>
      <c r="BJ58" s="299"/>
      <c r="BK58" s="299"/>
      <c r="BL58" s="299"/>
      <c r="BM58" s="58"/>
      <c r="BN58" s="58"/>
      <c r="BO58" s="58"/>
      <c r="BP58" s="58"/>
      <c r="BQ58" s="58"/>
      <c r="BR58" s="58"/>
      <c r="BS58" s="260"/>
      <c r="BT58" s="260"/>
      <c r="BU58" s="257"/>
      <c r="BV58" s="270"/>
      <c r="BW58" s="287"/>
      <c r="BX58" s="222">
        <f t="shared" ref="BX58:BX64" si="113">O58+AC58+AQ58+BE58+BS58</f>
        <v>0</v>
      </c>
      <c r="BY58" s="256"/>
      <c r="BZ58" s="1"/>
      <c r="CA58" s="2">
        <f t="shared" ref="CA58:CA63" si="114">C58</f>
        <v>0</v>
      </c>
      <c r="CB58" s="9">
        <f t="shared" ref="CB58:CB63" si="115">O58</f>
        <v>0</v>
      </c>
      <c r="CC58" s="9">
        <f t="shared" ref="CC58:CC63" si="116">AC58</f>
        <v>0</v>
      </c>
      <c r="CD58" s="9">
        <f t="shared" ref="CD58:CD63" si="117">AQ58</f>
        <v>0</v>
      </c>
      <c r="CE58" s="9">
        <f t="shared" ref="CE58:CE63" si="118">BE58</f>
        <v>0</v>
      </c>
      <c r="CF58" s="9">
        <f t="shared" ref="CF58:CF63" si="119">BS58</f>
        <v>0</v>
      </c>
      <c r="CG58" s="9">
        <f>SUM(CB58:CF58)</f>
        <v>0</v>
      </c>
    </row>
    <row r="59" spans="1:85" ht="15" customHeight="1" x14ac:dyDescent="0.25">
      <c r="A59" s="15">
        <v>2</v>
      </c>
      <c r="B59" s="72" t="s">
        <v>131</v>
      </c>
      <c r="C59" s="70"/>
      <c r="D59" s="36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60"/>
      <c r="P59" s="260"/>
      <c r="Q59" s="257"/>
      <c r="R59" s="337"/>
      <c r="S59" s="299"/>
      <c r="T59" s="299"/>
      <c r="U59" s="299"/>
      <c r="V59" s="299"/>
      <c r="W59" s="58"/>
      <c r="X59" s="58"/>
      <c r="Y59" s="58"/>
      <c r="Z59" s="58"/>
      <c r="AA59" s="58"/>
      <c r="AB59" s="58"/>
      <c r="AC59" s="260"/>
      <c r="AD59" s="260"/>
      <c r="AE59" s="257"/>
      <c r="AF59" s="270"/>
      <c r="AG59" s="299"/>
      <c r="AH59" s="299"/>
      <c r="AI59" s="299"/>
      <c r="AJ59" s="299"/>
      <c r="AK59" s="58"/>
      <c r="AL59" s="58"/>
      <c r="AM59" s="58"/>
      <c r="AN59" s="58"/>
      <c r="AO59" s="58"/>
      <c r="AP59" s="58"/>
      <c r="AQ59" s="260"/>
      <c r="AR59" s="260"/>
      <c r="AS59" s="257"/>
      <c r="AT59" s="270"/>
      <c r="AU59" s="299"/>
      <c r="AV59" s="299"/>
      <c r="AW59" s="299"/>
      <c r="AX59" s="299"/>
      <c r="AY59" s="58"/>
      <c r="AZ59" s="58"/>
      <c r="BA59" s="58"/>
      <c r="BB59" s="58"/>
      <c r="BC59" s="58"/>
      <c r="BD59" s="58"/>
      <c r="BE59" s="260"/>
      <c r="BF59" s="260"/>
      <c r="BG59" s="257"/>
      <c r="BH59" s="270"/>
      <c r="BI59" s="299"/>
      <c r="BJ59" s="299"/>
      <c r="BK59" s="299"/>
      <c r="BL59" s="299"/>
      <c r="BM59" s="58"/>
      <c r="BN59" s="58"/>
      <c r="BO59" s="58"/>
      <c r="BP59" s="58"/>
      <c r="BQ59" s="58"/>
      <c r="BR59" s="58"/>
      <c r="BS59" s="260"/>
      <c r="BT59" s="260"/>
      <c r="BU59" s="257"/>
      <c r="BV59" s="270"/>
      <c r="BW59" s="287"/>
      <c r="BX59" s="222">
        <f t="shared" si="113"/>
        <v>0</v>
      </c>
      <c r="BY59" s="256"/>
      <c r="BZ59" s="1"/>
      <c r="CA59" s="2">
        <f t="shared" si="114"/>
        <v>0</v>
      </c>
      <c r="CB59" s="9">
        <f t="shared" si="115"/>
        <v>0</v>
      </c>
      <c r="CC59" s="9">
        <f t="shared" si="116"/>
        <v>0</v>
      </c>
      <c r="CD59" s="9">
        <f t="shared" si="117"/>
        <v>0</v>
      </c>
      <c r="CE59" s="9">
        <f t="shared" si="118"/>
        <v>0</v>
      </c>
      <c r="CF59" s="9">
        <f t="shared" si="119"/>
        <v>0</v>
      </c>
      <c r="CG59" s="9">
        <f t="shared" ref="CG59:CG63" si="120">SUM(CB59:CF59)</f>
        <v>0</v>
      </c>
    </row>
    <row r="60" spans="1:85" ht="15" customHeight="1" x14ac:dyDescent="0.25">
      <c r="A60" s="15">
        <v>3</v>
      </c>
      <c r="B60" s="72" t="s">
        <v>132</v>
      </c>
      <c r="C60" s="70"/>
      <c r="D60" s="36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60"/>
      <c r="P60" s="260"/>
      <c r="Q60" s="257"/>
      <c r="R60" s="337"/>
      <c r="S60" s="299"/>
      <c r="T60" s="299"/>
      <c r="U60" s="299"/>
      <c r="V60" s="299"/>
      <c r="W60" s="58"/>
      <c r="X60" s="58"/>
      <c r="Y60" s="58"/>
      <c r="Z60" s="58"/>
      <c r="AA60" s="58"/>
      <c r="AB60" s="58"/>
      <c r="AC60" s="260"/>
      <c r="AD60" s="260"/>
      <c r="AE60" s="257"/>
      <c r="AF60" s="270"/>
      <c r="AG60" s="299"/>
      <c r="AH60" s="299"/>
      <c r="AI60" s="299"/>
      <c r="AJ60" s="299"/>
      <c r="AK60" s="58"/>
      <c r="AL60" s="58"/>
      <c r="AM60" s="58"/>
      <c r="AN60" s="58"/>
      <c r="AO60" s="58"/>
      <c r="AP60" s="58"/>
      <c r="AQ60" s="260"/>
      <c r="AR60" s="260"/>
      <c r="AS60" s="257"/>
      <c r="AT60" s="270"/>
      <c r="AU60" s="299"/>
      <c r="AV60" s="299"/>
      <c r="AW60" s="299"/>
      <c r="AX60" s="299"/>
      <c r="AY60" s="58"/>
      <c r="AZ60" s="58"/>
      <c r="BA60" s="58"/>
      <c r="BB60" s="58"/>
      <c r="BC60" s="58"/>
      <c r="BD60" s="58"/>
      <c r="BE60" s="260"/>
      <c r="BF60" s="260"/>
      <c r="BG60" s="257"/>
      <c r="BH60" s="270"/>
      <c r="BI60" s="299"/>
      <c r="BJ60" s="299"/>
      <c r="BK60" s="299"/>
      <c r="BL60" s="299"/>
      <c r="BM60" s="58"/>
      <c r="BN60" s="58"/>
      <c r="BO60" s="58"/>
      <c r="BP60" s="58"/>
      <c r="BQ60" s="58"/>
      <c r="BR60" s="58"/>
      <c r="BS60" s="260"/>
      <c r="BT60" s="260"/>
      <c r="BU60" s="257"/>
      <c r="BV60" s="270"/>
      <c r="BW60" s="287"/>
      <c r="BX60" s="222">
        <f t="shared" si="113"/>
        <v>0</v>
      </c>
      <c r="BY60" s="256"/>
      <c r="BZ60" s="1"/>
      <c r="CA60" s="2">
        <f t="shared" si="114"/>
        <v>0</v>
      </c>
      <c r="CB60" s="9">
        <f t="shared" si="115"/>
        <v>0</v>
      </c>
      <c r="CC60" s="9">
        <f t="shared" si="116"/>
        <v>0</v>
      </c>
      <c r="CD60" s="9">
        <f t="shared" si="117"/>
        <v>0</v>
      </c>
      <c r="CE60" s="9">
        <f t="shared" si="118"/>
        <v>0</v>
      </c>
      <c r="CF60" s="9">
        <f t="shared" si="119"/>
        <v>0</v>
      </c>
      <c r="CG60" s="9">
        <f t="shared" si="120"/>
        <v>0</v>
      </c>
    </row>
    <row r="61" spans="1:85" ht="15" customHeight="1" x14ac:dyDescent="0.25">
      <c r="A61" s="15">
        <v>4</v>
      </c>
      <c r="B61" s="72" t="s">
        <v>133</v>
      </c>
      <c r="C61" s="70"/>
      <c r="D61" s="36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60"/>
      <c r="P61" s="260"/>
      <c r="Q61" s="257"/>
      <c r="R61" s="337"/>
      <c r="S61" s="299"/>
      <c r="T61" s="299"/>
      <c r="U61" s="299"/>
      <c r="V61" s="299"/>
      <c r="W61" s="58"/>
      <c r="X61" s="58"/>
      <c r="Y61" s="58"/>
      <c r="Z61" s="58"/>
      <c r="AA61" s="58"/>
      <c r="AB61" s="58"/>
      <c r="AC61" s="260"/>
      <c r="AD61" s="260"/>
      <c r="AE61" s="257"/>
      <c r="AF61" s="270"/>
      <c r="AG61" s="299"/>
      <c r="AH61" s="299"/>
      <c r="AI61" s="299"/>
      <c r="AJ61" s="299"/>
      <c r="AK61" s="58"/>
      <c r="AL61" s="58"/>
      <c r="AM61" s="58"/>
      <c r="AN61" s="58"/>
      <c r="AO61" s="58"/>
      <c r="AP61" s="58"/>
      <c r="AQ61" s="260"/>
      <c r="AR61" s="260"/>
      <c r="AS61" s="257"/>
      <c r="AT61" s="270"/>
      <c r="AU61" s="299"/>
      <c r="AV61" s="299"/>
      <c r="AW61" s="299"/>
      <c r="AX61" s="299"/>
      <c r="AY61" s="58"/>
      <c r="AZ61" s="58"/>
      <c r="BA61" s="58"/>
      <c r="BB61" s="58"/>
      <c r="BC61" s="58"/>
      <c r="BD61" s="58"/>
      <c r="BE61" s="260"/>
      <c r="BF61" s="260"/>
      <c r="BG61" s="257"/>
      <c r="BH61" s="270"/>
      <c r="BI61" s="299"/>
      <c r="BJ61" s="299"/>
      <c r="BK61" s="299"/>
      <c r="BL61" s="299"/>
      <c r="BM61" s="58"/>
      <c r="BN61" s="58"/>
      <c r="BO61" s="58"/>
      <c r="BP61" s="58"/>
      <c r="BQ61" s="58"/>
      <c r="BR61" s="58"/>
      <c r="BS61" s="260"/>
      <c r="BT61" s="260"/>
      <c r="BU61" s="257"/>
      <c r="BV61" s="270"/>
      <c r="BW61" s="287"/>
      <c r="BX61" s="222">
        <f t="shared" si="113"/>
        <v>0</v>
      </c>
      <c r="BY61" s="256"/>
      <c r="BZ61" s="1"/>
      <c r="CA61" s="2">
        <f t="shared" si="114"/>
        <v>0</v>
      </c>
      <c r="CB61" s="9">
        <f t="shared" si="115"/>
        <v>0</v>
      </c>
      <c r="CC61" s="9">
        <f t="shared" si="116"/>
        <v>0</v>
      </c>
      <c r="CD61" s="9">
        <f t="shared" si="117"/>
        <v>0</v>
      </c>
      <c r="CE61" s="9">
        <f t="shared" si="118"/>
        <v>0</v>
      </c>
      <c r="CF61" s="9">
        <f t="shared" si="119"/>
        <v>0</v>
      </c>
      <c r="CG61" s="9">
        <f t="shared" si="120"/>
        <v>0</v>
      </c>
    </row>
    <row r="62" spans="1:85" ht="15" customHeight="1" x14ac:dyDescent="0.25">
      <c r="A62" s="15">
        <v>5</v>
      </c>
      <c r="B62" s="72" t="s">
        <v>134</v>
      </c>
      <c r="C62" s="70"/>
      <c r="D62" s="36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4"/>
      <c r="P62" s="254"/>
      <c r="Q62" s="255"/>
      <c r="R62" s="337"/>
      <c r="S62" s="299"/>
      <c r="T62" s="299"/>
      <c r="U62" s="299"/>
      <c r="V62" s="299"/>
      <c r="W62" s="58"/>
      <c r="X62" s="58"/>
      <c r="Y62" s="58"/>
      <c r="Z62" s="58"/>
      <c r="AA62" s="58"/>
      <c r="AB62" s="58"/>
      <c r="AC62" s="254"/>
      <c r="AD62" s="254"/>
      <c r="AE62" s="255"/>
      <c r="AF62" s="270"/>
      <c r="AG62" s="299"/>
      <c r="AH62" s="299"/>
      <c r="AI62" s="299"/>
      <c r="AJ62" s="299"/>
      <c r="AK62" s="58"/>
      <c r="AL62" s="58"/>
      <c r="AM62" s="58"/>
      <c r="AN62" s="58"/>
      <c r="AO62" s="58"/>
      <c r="AP62" s="58"/>
      <c r="AQ62" s="254"/>
      <c r="AR62" s="254"/>
      <c r="AS62" s="255"/>
      <c r="AT62" s="270"/>
      <c r="AU62" s="299"/>
      <c r="AV62" s="299"/>
      <c r="AW62" s="299"/>
      <c r="AX62" s="299"/>
      <c r="AY62" s="58"/>
      <c r="AZ62" s="58"/>
      <c r="BA62" s="58"/>
      <c r="BB62" s="58"/>
      <c r="BC62" s="58"/>
      <c r="BD62" s="58"/>
      <c r="BE62" s="254"/>
      <c r="BF62" s="254"/>
      <c r="BG62" s="255"/>
      <c r="BH62" s="270"/>
      <c r="BI62" s="299"/>
      <c r="BJ62" s="299"/>
      <c r="BK62" s="299"/>
      <c r="BL62" s="299"/>
      <c r="BM62" s="58"/>
      <c r="BN62" s="58"/>
      <c r="BO62" s="58"/>
      <c r="BP62" s="58"/>
      <c r="BQ62" s="58"/>
      <c r="BR62" s="58"/>
      <c r="BS62" s="254"/>
      <c r="BT62" s="254"/>
      <c r="BU62" s="255"/>
      <c r="BV62" s="270"/>
      <c r="BW62" s="287"/>
      <c r="BX62" s="222">
        <f t="shared" si="113"/>
        <v>0</v>
      </c>
      <c r="BY62" s="256"/>
      <c r="BZ62" s="1"/>
      <c r="CA62" s="2">
        <f t="shared" si="114"/>
        <v>0</v>
      </c>
      <c r="CB62" s="9">
        <f t="shared" si="115"/>
        <v>0</v>
      </c>
      <c r="CC62" s="9">
        <f t="shared" si="116"/>
        <v>0</v>
      </c>
      <c r="CD62" s="9">
        <f t="shared" si="117"/>
        <v>0</v>
      </c>
      <c r="CE62" s="9">
        <f t="shared" si="118"/>
        <v>0</v>
      </c>
      <c r="CF62" s="9">
        <f t="shared" si="119"/>
        <v>0</v>
      </c>
      <c r="CG62" s="9">
        <f t="shared" si="120"/>
        <v>0</v>
      </c>
    </row>
    <row r="63" spans="1:85" ht="15" customHeight="1" thickBot="1" x14ac:dyDescent="0.3">
      <c r="A63" s="53">
        <v>6</v>
      </c>
      <c r="B63" s="102" t="s">
        <v>129</v>
      </c>
      <c r="C63" s="70"/>
      <c r="D63" s="36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4"/>
      <c r="P63" s="254"/>
      <c r="Q63" s="255"/>
      <c r="R63" s="337"/>
      <c r="S63" s="299"/>
      <c r="T63" s="299"/>
      <c r="U63" s="299"/>
      <c r="V63" s="299"/>
      <c r="W63" s="58"/>
      <c r="X63" s="58"/>
      <c r="Y63" s="58"/>
      <c r="Z63" s="58"/>
      <c r="AA63" s="58"/>
      <c r="AB63" s="58"/>
      <c r="AC63" s="254"/>
      <c r="AD63" s="254"/>
      <c r="AE63" s="255"/>
      <c r="AF63" s="270"/>
      <c r="AG63" s="299"/>
      <c r="AH63" s="299"/>
      <c r="AI63" s="299"/>
      <c r="AJ63" s="299"/>
      <c r="AK63" s="58"/>
      <c r="AL63" s="58"/>
      <c r="AM63" s="58"/>
      <c r="AN63" s="58"/>
      <c r="AO63" s="58"/>
      <c r="AP63" s="58"/>
      <c r="AQ63" s="254"/>
      <c r="AR63" s="254"/>
      <c r="AS63" s="255"/>
      <c r="AT63" s="270"/>
      <c r="AU63" s="299"/>
      <c r="AV63" s="299"/>
      <c r="AW63" s="299"/>
      <c r="AX63" s="299"/>
      <c r="AY63" s="58"/>
      <c r="AZ63" s="58"/>
      <c r="BA63" s="58"/>
      <c r="BB63" s="58"/>
      <c r="BC63" s="58"/>
      <c r="BD63" s="58"/>
      <c r="BE63" s="254"/>
      <c r="BF63" s="254"/>
      <c r="BG63" s="255"/>
      <c r="BH63" s="270"/>
      <c r="BI63" s="299"/>
      <c r="BJ63" s="299"/>
      <c r="BK63" s="299"/>
      <c r="BL63" s="299"/>
      <c r="BM63" s="58"/>
      <c r="BN63" s="58"/>
      <c r="BO63" s="58"/>
      <c r="BP63" s="58"/>
      <c r="BQ63" s="58"/>
      <c r="BR63" s="58"/>
      <c r="BS63" s="254"/>
      <c r="BT63" s="254"/>
      <c r="BU63" s="255"/>
      <c r="BV63" s="270"/>
      <c r="BW63" s="287"/>
      <c r="BX63" s="222">
        <f t="shared" si="113"/>
        <v>0</v>
      </c>
      <c r="BY63" s="256"/>
      <c r="BZ63" s="1"/>
      <c r="CA63" s="2">
        <f t="shared" si="114"/>
        <v>0</v>
      </c>
      <c r="CB63" s="9">
        <f t="shared" si="115"/>
        <v>0</v>
      </c>
      <c r="CC63" s="9">
        <f t="shared" si="116"/>
        <v>0</v>
      </c>
      <c r="CD63" s="9">
        <f t="shared" si="117"/>
        <v>0</v>
      </c>
      <c r="CE63" s="9">
        <f t="shared" si="118"/>
        <v>0</v>
      </c>
      <c r="CF63" s="9">
        <f t="shared" si="119"/>
        <v>0</v>
      </c>
      <c r="CG63" s="9">
        <f t="shared" si="120"/>
        <v>0</v>
      </c>
    </row>
    <row r="64" spans="1:85" ht="16.5" customHeight="1" thickTop="1" thickBot="1" x14ac:dyDescent="0.3">
      <c r="A64" s="252" t="s">
        <v>49</v>
      </c>
      <c r="B64" s="253"/>
      <c r="C64" s="253"/>
      <c r="D64" s="36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92">
        <f>SUM(O58:Q63)</f>
        <v>0</v>
      </c>
      <c r="P64" s="194"/>
      <c r="Q64" s="194"/>
      <c r="R64" s="337"/>
      <c r="S64" s="299"/>
      <c r="T64" s="299"/>
      <c r="U64" s="299"/>
      <c r="V64" s="299"/>
      <c r="W64" s="58"/>
      <c r="X64" s="58"/>
      <c r="Y64" s="58"/>
      <c r="Z64" s="58"/>
      <c r="AA64" s="58"/>
      <c r="AB64" s="58"/>
      <c r="AC64" s="192">
        <f>SUM(AC58:AE63)</f>
        <v>0</v>
      </c>
      <c r="AD64" s="194"/>
      <c r="AE64" s="194"/>
      <c r="AF64" s="270"/>
      <c r="AG64" s="299"/>
      <c r="AH64" s="299"/>
      <c r="AI64" s="299"/>
      <c r="AJ64" s="299"/>
      <c r="AK64" s="58"/>
      <c r="AL64" s="58"/>
      <c r="AM64" s="58"/>
      <c r="AN64" s="58"/>
      <c r="AO64" s="58"/>
      <c r="AP64" s="58"/>
      <c r="AQ64" s="192">
        <f>SUM(AQ58:AS63)</f>
        <v>0</v>
      </c>
      <c r="AR64" s="194"/>
      <c r="AS64" s="194"/>
      <c r="AT64" s="270"/>
      <c r="AU64" s="299"/>
      <c r="AV64" s="299"/>
      <c r="AW64" s="299"/>
      <c r="AX64" s="299"/>
      <c r="AY64" s="58"/>
      <c r="AZ64" s="58"/>
      <c r="BA64" s="58"/>
      <c r="BB64" s="58"/>
      <c r="BC64" s="58"/>
      <c r="BD64" s="58"/>
      <c r="BE64" s="192">
        <f>SUM(BE58:BG63)</f>
        <v>0</v>
      </c>
      <c r="BF64" s="194"/>
      <c r="BG64" s="194"/>
      <c r="BH64" s="270"/>
      <c r="BI64" s="299"/>
      <c r="BJ64" s="299"/>
      <c r="BK64" s="299"/>
      <c r="BL64" s="299"/>
      <c r="BM64" s="58"/>
      <c r="BN64" s="58"/>
      <c r="BO64" s="58"/>
      <c r="BP64" s="58"/>
      <c r="BQ64" s="58"/>
      <c r="BR64" s="58"/>
      <c r="BS64" s="192">
        <f>SUM(BS58:BU63)</f>
        <v>0</v>
      </c>
      <c r="BT64" s="194"/>
      <c r="BU64" s="194"/>
      <c r="BV64" s="270"/>
      <c r="BW64" s="287"/>
      <c r="BX64" s="242">
        <f t="shared" si="113"/>
        <v>0</v>
      </c>
      <c r="BY64" s="243"/>
      <c r="BZ64" s="1"/>
      <c r="CA64" s="110"/>
      <c r="CB64" s="111"/>
      <c r="CC64" s="111"/>
      <c r="CD64" s="111"/>
      <c r="CE64" s="111"/>
      <c r="CF64" s="111"/>
      <c r="CG64" s="112"/>
    </row>
    <row r="65" spans="1:85" x14ac:dyDescent="0.25">
      <c r="A65" s="71" t="s">
        <v>50</v>
      </c>
      <c r="B65" s="7"/>
      <c r="C65" s="7" t="s">
        <v>98</v>
      </c>
      <c r="D65" s="36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62"/>
      <c r="P65" s="262"/>
      <c r="Q65" s="263"/>
      <c r="R65" s="337"/>
      <c r="S65" s="299"/>
      <c r="T65" s="299"/>
      <c r="U65" s="299"/>
      <c r="V65" s="299"/>
      <c r="W65" s="58"/>
      <c r="X65" s="58"/>
      <c r="Y65" s="58"/>
      <c r="Z65" s="58"/>
      <c r="AA65" s="58"/>
      <c r="AB65" s="58"/>
      <c r="AC65" s="262"/>
      <c r="AD65" s="262"/>
      <c r="AE65" s="263"/>
      <c r="AF65" s="270"/>
      <c r="AG65" s="299"/>
      <c r="AH65" s="299"/>
      <c r="AI65" s="299"/>
      <c r="AJ65" s="299"/>
      <c r="AK65" s="58"/>
      <c r="AL65" s="58"/>
      <c r="AM65" s="58"/>
      <c r="AN65" s="58"/>
      <c r="AO65" s="58"/>
      <c r="AP65" s="58"/>
      <c r="AQ65" s="262"/>
      <c r="AR65" s="262"/>
      <c r="AS65" s="263"/>
      <c r="AT65" s="270"/>
      <c r="AU65" s="299"/>
      <c r="AV65" s="299"/>
      <c r="AW65" s="299"/>
      <c r="AX65" s="299"/>
      <c r="AY65" s="58"/>
      <c r="AZ65" s="58"/>
      <c r="BA65" s="58"/>
      <c r="BB65" s="58"/>
      <c r="BC65" s="58"/>
      <c r="BD65" s="58"/>
      <c r="BE65" s="262"/>
      <c r="BF65" s="262"/>
      <c r="BG65" s="263"/>
      <c r="BH65" s="270"/>
      <c r="BI65" s="299"/>
      <c r="BJ65" s="299"/>
      <c r="BK65" s="299"/>
      <c r="BL65" s="299"/>
      <c r="BM65" s="58"/>
      <c r="BN65" s="58"/>
      <c r="BO65" s="58"/>
      <c r="BP65" s="58"/>
      <c r="BQ65" s="58"/>
      <c r="BR65" s="58"/>
      <c r="BS65" s="262"/>
      <c r="BT65" s="262"/>
      <c r="BU65" s="263"/>
      <c r="BV65" s="270"/>
      <c r="BW65" s="287"/>
      <c r="BX65" s="181"/>
      <c r="BY65" s="182"/>
      <c r="BZ65" s="1"/>
      <c r="CA65" s="92"/>
      <c r="CB65" s="113"/>
      <c r="CC65" s="113"/>
      <c r="CD65" s="113"/>
      <c r="CE65" s="113"/>
      <c r="CF65" s="113"/>
      <c r="CG65" s="94"/>
    </row>
    <row r="66" spans="1:85" x14ac:dyDescent="0.25">
      <c r="A66" s="15">
        <v>1</v>
      </c>
      <c r="B66" s="53" t="s">
        <v>89</v>
      </c>
      <c r="C66" s="70"/>
      <c r="D66" s="36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60"/>
      <c r="P66" s="260"/>
      <c r="Q66" s="257"/>
      <c r="R66" s="337"/>
      <c r="S66" s="299"/>
      <c r="T66" s="299"/>
      <c r="U66" s="299"/>
      <c r="V66" s="299"/>
      <c r="W66" s="58"/>
      <c r="X66" s="58"/>
      <c r="Y66" s="58"/>
      <c r="Z66" s="58"/>
      <c r="AA66" s="58"/>
      <c r="AB66" s="58"/>
      <c r="AC66" s="260"/>
      <c r="AD66" s="260"/>
      <c r="AE66" s="257"/>
      <c r="AF66" s="270"/>
      <c r="AG66" s="299"/>
      <c r="AH66" s="299"/>
      <c r="AI66" s="299"/>
      <c r="AJ66" s="299"/>
      <c r="AK66" s="58"/>
      <c r="AL66" s="58"/>
      <c r="AM66" s="58"/>
      <c r="AN66" s="58"/>
      <c r="AO66" s="58"/>
      <c r="AP66" s="58"/>
      <c r="AQ66" s="260"/>
      <c r="AR66" s="260"/>
      <c r="AS66" s="257"/>
      <c r="AT66" s="270"/>
      <c r="AU66" s="299"/>
      <c r="AV66" s="299"/>
      <c r="AW66" s="299"/>
      <c r="AX66" s="299"/>
      <c r="AY66" s="58"/>
      <c r="AZ66" s="58"/>
      <c r="BA66" s="58"/>
      <c r="BB66" s="58"/>
      <c r="BC66" s="58"/>
      <c r="BD66" s="58"/>
      <c r="BE66" s="260"/>
      <c r="BF66" s="260"/>
      <c r="BG66" s="257"/>
      <c r="BH66" s="270"/>
      <c r="BI66" s="299"/>
      <c r="BJ66" s="299"/>
      <c r="BK66" s="299"/>
      <c r="BL66" s="299"/>
      <c r="BM66" s="58"/>
      <c r="BN66" s="58"/>
      <c r="BO66" s="58"/>
      <c r="BP66" s="58"/>
      <c r="BQ66" s="58"/>
      <c r="BR66" s="58"/>
      <c r="BS66" s="260"/>
      <c r="BT66" s="260"/>
      <c r="BU66" s="257"/>
      <c r="BV66" s="270"/>
      <c r="BW66" s="287"/>
      <c r="BX66" s="222">
        <f t="shared" ref="BX66:BX86" si="121">O66+AC66+AQ66+BE66+BS66</f>
        <v>0</v>
      </c>
      <c r="BY66" s="256"/>
      <c r="BZ66" s="1"/>
      <c r="CA66" s="2">
        <f t="shared" ref="CA66:CA85" si="122">C66</f>
        <v>0</v>
      </c>
      <c r="CB66" s="9">
        <f t="shared" ref="CB66:CB85" si="123">O66</f>
        <v>0</v>
      </c>
      <c r="CC66" s="9">
        <f t="shared" ref="CC66:CC85" si="124">AC66</f>
        <v>0</v>
      </c>
      <c r="CD66" s="9">
        <f t="shared" ref="CD66:CD85" si="125">AQ66</f>
        <v>0</v>
      </c>
      <c r="CE66" s="9">
        <f t="shared" ref="CE66:CE85" si="126">BE66</f>
        <v>0</v>
      </c>
      <c r="CF66" s="9">
        <f t="shared" ref="CF66:CF85" si="127">BS66</f>
        <v>0</v>
      </c>
      <c r="CG66" s="9">
        <f>SUM(CB66:CF66)</f>
        <v>0</v>
      </c>
    </row>
    <row r="67" spans="1:85" x14ac:dyDescent="0.25">
      <c r="A67" s="15">
        <v>2</v>
      </c>
      <c r="B67" s="53" t="s">
        <v>51</v>
      </c>
      <c r="C67" s="70"/>
      <c r="D67" s="36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60"/>
      <c r="P67" s="260"/>
      <c r="Q67" s="257"/>
      <c r="R67" s="337"/>
      <c r="S67" s="299"/>
      <c r="T67" s="299"/>
      <c r="U67" s="299"/>
      <c r="V67" s="299"/>
      <c r="W67" s="58"/>
      <c r="X67" s="58"/>
      <c r="Y67" s="58"/>
      <c r="Z67" s="58"/>
      <c r="AA67" s="58"/>
      <c r="AB67" s="58"/>
      <c r="AC67" s="260"/>
      <c r="AD67" s="260"/>
      <c r="AE67" s="257"/>
      <c r="AF67" s="270"/>
      <c r="AG67" s="299"/>
      <c r="AH67" s="299"/>
      <c r="AI67" s="299"/>
      <c r="AJ67" s="299"/>
      <c r="AK67" s="58"/>
      <c r="AL67" s="58"/>
      <c r="AM67" s="58"/>
      <c r="AN67" s="58"/>
      <c r="AO67" s="58"/>
      <c r="AP67" s="58"/>
      <c r="AQ67" s="260"/>
      <c r="AR67" s="260"/>
      <c r="AS67" s="257"/>
      <c r="AT67" s="270"/>
      <c r="AU67" s="299"/>
      <c r="AV67" s="299"/>
      <c r="AW67" s="299"/>
      <c r="AX67" s="299"/>
      <c r="AY67" s="58"/>
      <c r="AZ67" s="58"/>
      <c r="BA67" s="58"/>
      <c r="BB67" s="58"/>
      <c r="BC67" s="58"/>
      <c r="BD67" s="58"/>
      <c r="BE67" s="260"/>
      <c r="BF67" s="260"/>
      <c r="BG67" s="257"/>
      <c r="BH67" s="270"/>
      <c r="BI67" s="299"/>
      <c r="BJ67" s="299"/>
      <c r="BK67" s="299"/>
      <c r="BL67" s="299"/>
      <c r="BM67" s="58"/>
      <c r="BN67" s="58"/>
      <c r="BO67" s="58"/>
      <c r="BP67" s="58"/>
      <c r="BQ67" s="58"/>
      <c r="BR67" s="58"/>
      <c r="BS67" s="260"/>
      <c r="BT67" s="260"/>
      <c r="BU67" s="257"/>
      <c r="BV67" s="270"/>
      <c r="BW67" s="287"/>
      <c r="BX67" s="222">
        <f t="shared" si="121"/>
        <v>0</v>
      </c>
      <c r="BY67" s="256"/>
      <c r="BZ67" s="1"/>
      <c r="CA67" s="2">
        <f t="shared" si="122"/>
        <v>0</v>
      </c>
      <c r="CB67" s="9">
        <f t="shared" si="123"/>
        <v>0</v>
      </c>
      <c r="CC67" s="9">
        <f t="shared" si="124"/>
        <v>0</v>
      </c>
      <c r="CD67" s="9">
        <f t="shared" si="125"/>
        <v>0</v>
      </c>
      <c r="CE67" s="9">
        <f t="shared" si="126"/>
        <v>0</v>
      </c>
      <c r="CF67" s="9">
        <f t="shared" si="127"/>
        <v>0</v>
      </c>
      <c r="CG67" s="9">
        <f t="shared" ref="CG67:CG85" si="128">SUM(CB67:CF67)</f>
        <v>0</v>
      </c>
    </row>
    <row r="68" spans="1:85" x14ac:dyDescent="0.25">
      <c r="A68" s="15">
        <v>3</v>
      </c>
      <c r="B68" s="53" t="s">
        <v>52</v>
      </c>
      <c r="C68" s="70"/>
      <c r="D68" s="36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60"/>
      <c r="P68" s="260"/>
      <c r="Q68" s="257"/>
      <c r="R68" s="337"/>
      <c r="S68" s="299"/>
      <c r="T68" s="299"/>
      <c r="U68" s="299"/>
      <c r="V68" s="299"/>
      <c r="W68" s="58"/>
      <c r="X68" s="58"/>
      <c r="Y68" s="58"/>
      <c r="Z68" s="58"/>
      <c r="AA68" s="58"/>
      <c r="AB68" s="58"/>
      <c r="AC68" s="260"/>
      <c r="AD68" s="260"/>
      <c r="AE68" s="257"/>
      <c r="AF68" s="270"/>
      <c r="AG68" s="299"/>
      <c r="AH68" s="299"/>
      <c r="AI68" s="299"/>
      <c r="AJ68" s="299"/>
      <c r="AK68" s="58"/>
      <c r="AL68" s="58"/>
      <c r="AM68" s="58"/>
      <c r="AN68" s="58"/>
      <c r="AO68" s="58"/>
      <c r="AP68" s="58"/>
      <c r="AQ68" s="260"/>
      <c r="AR68" s="260"/>
      <c r="AS68" s="257"/>
      <c r="AT68" s="270"/>
      <c r="AU68" s="299"/>
      <c r="AV68" s="299"/>
      <c r="AW68" s="299"/>
      <c r="AX68" s="299"/>
      <c r="AY68" s="58"/>
      <c r="AZ68" s="58"/>
      <c r="BA68" s="58"/>
      <c r="BB68" s="58"/>
      <c r="BC68" s="58"/>
      <c r="BD68" s="58"/>
      <c r="BE68" s="260"/>
      <c r="BF68" s="260"/>
      <c r="BG68" s="257"/>
      <c r="BH68" s="270"/>
      <c r="BI68" s="299"/>
      <c r="BJ68" s="299"/>
      <c r="BK68" s="299"/>
      <c r="BL68" s="299"/>
      <c r="BM68" s="58"/>
      <c r="BN68" s="58"/>
      <c r="BO68" s="58"/>
      <c r="BP68" s="58"/>
      <c r="BQ68" s="58"/>
      <c r="BR68" s="58"/>
      <c r="BS68" s="260"/>
      <c r="BT68" s="260"/>
      <c r="BU68" s="257"/>
      <c r="BV68" s="270"/>
      <c r="BW68" s="287"/>
      <c r="BX68" s="222">
        <f t="shared" si="121"/>
        <v>0</v>
      </c>
      <c r="BY68" s="256"/>
      <c r="BZ68" s="1"/>
      <c r="CA68" s="2">
        <f t="shared" si="122"/>
        <v>0</v>
      </c>
      <c r="CB68" s="9">
        <f t="shared" si="123"/>
        <v>0</v>
      </c>
      <c r="CC68" s="9">
        <f t="shared" si="124"/>
        <v>0</v>
      </c>
      <c r="CD68" s="9">
        <f t="shared" si="125"/>
        <v>0</v>
      </c>
      <c r="CE68" s="9">
        <f t="shared" si="126"/>
        <v>0</v>
      </c>
      <c r="CF68" s="9">
        <f t="shared" si="127"/>
        <v>0</v>
      </c>
      <c r="CG68" s="9">
        <f t="shared" si="128"/>
        <v>0</v>
      </c>
    </row>
    <row r="69" spans="1:85" x14ac:dyDescent="0.25">
      <c r="A69" s="15">
        <v>4</v>
      </c>
      <c r="B69" s="53" t="s">
        <v>53</v>
      </c>
      <c r="C69" s="70"/>
      <c r="D69" s="36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60"/>
      <c r="P69" s="260"/>
      <c r="Q69" s="257"/>
      <c r="R69" s="337"/>
      <c r="S69" s="299"/>
      <c r="T69" s="299"/>
      <c r="U69" s="299"/>
      <c r="V69" s="299"/>
      <c r="W69" s="58"/>
      <c r="X69" s="58"/>
      <c r="Y69" s="58"/>
      <c r="Z69" s="58"/>
      <c r="AA69" s="58"/>
      <c r="AB69" s="58"/>
      <c r="AC69" s="260"/>
      <c r="AD69" s="260"/>
      <c r="AE69" s="257"/>
      <c r="AF69" s="270"/>
      <c r="AG69" s="299"/>
      <c r="AH69" s="299"/>
      <c r="AI69" s="299"/>
      <c r="AJ69" s="299"/>
      <c r="AK69" s="58"/>
      <c r="AL69" s="58"/>
      <c r="AM69" s="58"/>
      <c r="AN69" s="58"/>
      <c r="AO69" s="58"/>
      <c r="AP69" s="58"/>
      <c r="AQ69" s="260"/>
      <c r="AR69" s="260"/>
      <c r="AS69" s="257"/>
      <c r="AT69" s="270"/>
      <c r="AU69" s="299"/>
      <c r="AV69" s="299"/>
      <c r="AW69" s="299"/>
      <c r="AX69" s="299"/>
      <c r="AY69" s="58"/>
      <c r="AZ69" s="58"/>
      <c r="BA69" s="58"/>
      <c r="BB69" s="58"/>
      <c r="BC69" s="58"/>
      <c r="BD69" s="58"/>
      <c r="BE69" s="260"/>
      <c r="BF69" s="260"/>
      <c r="BG69" s="257"/>
      <c r="BH69" s="270"/>
      <c r="BI69" s="299"/>
      <c r="BJ69" s="299"/>
      <c r="BK69" s="299"/>
      <c r="BL69" s="299"/>
      <c r="BM69" s="58"/>
      <c r="BN69" s="58"/>
      <c r="BO69" s="58"/>
      <c r="BP69" s="58"/>
      <c r="BQ69" s="58"/>
      <c r="BR69" s="58"/>
      <c r="BS69" s="260"/>
      <c r="BT69" s="260"/>
      <c r="BU69" s="257"/>
      <c r="BV69" s="270"/>
      <c r="BW69" s="287"/>
      <c r="BX69" s="222">
        <f t="shared" si="121"/>
        <v>0</v>
      </c>
      <c r="BY69" s="256"/>
      <c r="BZ69" s="1"/>
      <c r="CA69" s="2">
        <f t="shared" si="122"/>
        <v>0</v>
      </c>
      <c r="CB69" s="9">
        <f t="shared" si="123"/>
        <v>0</v>
      </c>
      <c r="CC69" s="9">
        <f t="shared" si="124"/>
        <v>0</v>
      </c>
      <c r="CD69" s="9">
        <f t="shared" si="125"/>
        <v>0</v>
      </c>
      <c r="CE69" s="9">
        <f t="shared" si="126"/>
        <v>0</v>
      </c>
      <c r="CF69" s="9">
        <f t="shared" si="127"/>
        <v>0</v>
      </c>
      <c r="CG69" s="9">
        <f t="shared" si="128"/>
        <v>0</v>
      </c>
    </row>
    <row r="70" spans="1:85" hidden="1" x14ac:dyDescent="0.25">
      <c r="A70" s="15">
        <v>5</v>
      </c>
      <c r="B70" s="72" t="s">
        <v>54</v>
      </c>
      <c r="C70" s="78">
        <v>7021</v>
      </c>
      <c r="D70" s="362"/>
      <c r="E70" s="8" t="s">
        <v>55</v>
      </c>
      <c r="F70" s="186"/>
      <c r="G70" s="187"/>
      <c r="H70" s="187"/>
      <c r="I70" s="187"/>
      <c r="J70" s="187"/>
      <c r="K70" s="187"/>
      <c r="L70" s="187"/>
      <c r="M70" s="187"/>
      <c r="N70" s="188"/>
      <c r="O70" s="257"/>
      <c r="P70" s="258"/>
      <c r="Q70" s="259"/>
      <c r="R70" s="337"/>
      <c r="S70" s="299"/>
      <c r="T70" s="299"/>
      <c r="U70" s="299"/>
      <c r="V70" s="299"/>
      <c r="W70" s="58"/>
      <c r="X70" s="58"/>
      <c r="Y70" s="58"/>
      <c r="Z70" s="58"/>
      <c r="AA70" s="58"/>
      <c r="AB70" s="58"/>
      <c r="AC70" s="257"/>
      <c r="AD70" s="258"/>
      <c r="AE70" s="259"/>
      <c r="AF70" s="270"/>
      <c r="AG70" s="299"/>
      <c r="AH70" s="299"/>
      <c r="AI70" s="299"/>
      <c r="AJ70" s="299"/>
      <c r="AK70" s="58"/>
      <c r="AL70" s="58"/>
      <c r="AM70" s="58"/>
      <c r="AN70" s="58"/>
      <c r="AO70" s="58"/>
      <c r="AP70" s="58"/>
      <c r="AQ70" s="257"/>
      <c r="AR70" s="258"/>
      <c r="AS70" s="259"/>
      <c r="AT70" s="270"/>
      <c r="AU70" s="299"/>
      <c r="AV70" s="299"/>
      <c r="AW70" s="299"/>
      <c r="AX70" s="299"/>
      <c r="AY70" s="58"/>
      <c r="AZ70" s="58"/>
      <c r="BA70" s="58"/>
      <c r="BB70" s="58"/>
      <c r="BC70" s="58"/>
      <c r="BD70" s="58"/>
      <c r="BE70" s="257"/>
      <c r="BF70" s="258"/>
      <c r="BG70" s="259"/>
      <c r="BH70" s="270"/>
      <c r="BI70" s="299"/>
      <c r="BJ70" s="299"/>
      <c r="BK70" s="299"/>
      <c r="BL70" s="299"/>
      <c r="BM70" s="58"/>
      <c r="BN70" s="58"/>
      <c r="BO70" s="58"/>
      <c r="BP70" s="58"/>
      <c r="BQ70" s="58"/>
      <c r="BR70" s="58"/>
      <c r="BS70" s="257"/>
      <c r="BT70" s="258"/>
      <c r="BU70" s="259"/>
      <c r="BV70" s="270"/>
      <c r="BW70" s="287"/>
      <c r="BX70" s="222">
        <f t="shared" si="121"/>
        <v>0</v>
      </c>
      <c r="BY70" s="256"/>
      <c r="BZ70" s="1"/>
      <c r="CA70" s="2">
        <f t="shared" si="122"/>
        <v>7021</v>
      </c>
      <c r="CB70" s="9">
        <f t="shared" si="123"/>
        <v>0</v>
      </c>
      <c r="CC70" s="9">
        <f t="shared" si="124"/>
        <v>0</v>
      </c>
      <c r="CD70" s="9">
        <f t="shared" si="125"/>
        <v>0</v>
      </c>
      <c r="CE70" s="9">
        <f t="shared" si="126"/>
        <v>0</v>
      </c>
      <c r="CF70" s="9">
        <f t="shared" si="127"/>
        <v>0</v>
      </c>
      <c r="CG70" s="9">
        <f t="shared" si="128"/>
        <v>0</v>
      </c>
    </row>
    <row r="71" spans="1:85" hidden="1" x14ac:dyDescent="0.25">
      <c r="A71" s="15">
        <v>6</v>
      </c>
      <c r="B71" s="72" t="s">
        <v>56</v>
      </c>
      <c r="C71" s="78">
        <v>7022</v>
      </c>
      <c r="D71" s="362"/>
      <c r="E71" s="8" t="s">
        <v>55</v>
      </c>
      <c r="F71" s="186"/>
      <c r="G71" s="187"/>
      <c r="H71" s="187"/>
      <c r="I71" s="187"/>
      <c r="J71" s="187"/>
      <c r="K71" s="187"/>
      <c r="L71" s="187"/>
      <c r="M71" s="187"/>
      <c r="N71" s="188"/>
      <c r="O71" s="257"/>
      <c r="P71" s="258"/>
      <c r="Q71" s="259"/>
      <c r="R71" s="337"/>
      <c r="S71" s="299"/>
      <c r="T71" s="299"/>
      <c r="U71" s="299"/>
      <c r="V71" s="299"/>
      <c r="W71" s="58"/>
      <c r="X71" s="58"/>
      <c r="Y71" s="58"/>
      <c r="Z71" s="58"/>
      <c r="AA71" s="58"/>
      <c r="AB71" s="58"/>
      <c r="AC71" s="257"/>
      <c r="AD71" s="258"/>
      <c r="AE71" s="259"/>
      <c r="AF71" s="270"/>
      <c r="AG71" s="299"/>
      <c r="AH71" s="299"/>
      <c r="AI71" s="299"/>
      <c r="AJ71" s="299"/>
      <c r="AK71" s="58"/>
      <c r="AL71" s="58"/>
      <c r="AM71" s="58"/>
      <c r="AN71" s="58"/>
      <c r="AO71" s="58"/>
      <c r="AP71" s="58"/>
      <c r="AQ71" s="257"/>
      <c r="AR71" s="258"/>
      <c r="AS71" s="259"/>
      <c r="AT71" s="270"/>
      <c r="AU71" s="299"/>
      <c r="AV71" s="299"/>
      <c r="AW71" s="299"/>
      <c r="AX71" s="299"/>
      <c r="AY71" s="58"/>
      <c r="AZ71" s="58"/>
      <c r="BA71" s="58"/>
      <c r="BB71" s="58"/>
      <c r="BC71" s="58"/>
      <c r="BD71" s="58"/>
      <c r="BE71" s="257"/>
      <c r="BF71" s="258"/>
      <c r="BG71" s="259"/>
      <c r="BH71" s="270"/>
      <c r="BI71" s="299"/>
      <c r="BJ71" s="299"/>
      <c r="BK71" s="299"/>
      <c r="BL71" s="299"/>
      <c r="BM71" s="58"/>
      <c r="BN71" s="58"/>
      <c r="BO71" s="58"/>
      <c r="BP71" s="58"/>
      <c r="BQ71" s="58"/>
      <c r="BR71" s="58"/>
      <c r="BS71" s="257"/>
      <c r="BT71" s="258"/>
      <c r="BU71" s="259"/>
      <c r="BV71" s="270"/>
      <c r="BW71" s="287"/>
      <c r="BX71" s="222">
        <f t="shared" si="121"/>
        <v>0</v>
      </c>
      <c r="BY71" s="256"/>
      <c r="BZ71" s="1"/>
      <c r="CA71" s="2">
        <f t="shared" si="122"/>
        <v>7022</v>
      </c>
      <c r="CB71" s="9">
        <f t="shared" si="123"/>
        <v>0</v>
      </c>
      <c r="CC71" s="9">
        <f t="shared" si="124"/>
        <v>0</v>
      </c>
      <c r="CD71" s="9">
        <f t="shared" si="125"/>
        <v>0</v>
      </c>
      <c r="CE71" s="9">
        <f t="shared" si="126"/>
        <v>0</v>
      </c>
      <c r="CF71" s="9">
        <f t="shared" si="127"/>
        <v>0</v>
      </c>
      <c r="CG71" s="9">
        <f t="shared" si="128"/>
        <v>0</v>
      </c>
    </row>
    <row r="72" spans="1:85" hidden="1" x14ac:dyDescent="0.25">
      <c r="A72" s="15">
        <v>7</v>
      </c>
      <c r="B72" s="72" t="s">
        <v>57</v>
      </c>
      <c r="C72" s="78">
        <v>7023</v>
      </c>
      <c r="D72" s="362"/>
      <c r="E72" s="8" t="s">
        <v>55</v>
      </c>
      <c r="F72" s="186"/>
      <c r="G72" s="187"/>
      <c r="H72" s="187"/>
      <c r="I72" s="187"/>
      <c r="J72" s="187"/>
      <c r="K72" s="187"/>
      <c r="L72" s="187"/>
      <c r="M72" s="187"/>
      <c r="N72" s="188"/>
      <c r="O72" s="257"/>
      <c r="P72" s="258"/>
      <c r="Q72" s="259"/>
      <c r="R72" s="337"/>
      <c r="S72" s="299"/>
      <c r="T72" s="299"/>
      <c r="U72" s="299"/>
      <c r="V72" s="299"/>
      <c r="W72" s="58"/>
      <c r="X72" s="58"/>
      <c r="Y72" s="58"/>
      <c r="Z72" s="58"/>
      <c r="AA72" s="58"/>
      <c r="AB72" s="58"/>
      <c r="AC72" s="257"/>
      <c r="AD72" s="258"/>
      <c r="AE72" s="259"/>
      <c r="AF72" s="270"/>
      <c r="AG72" s="299"/>
      <c r="AH72" s="299"/>
      <c r="AI72" s="299"/>
      <c r="AJ72" s="299"/>
      <c r="AK72" s="58"/>
      <c r="AL72" s="58"/>
      <c r="AM72" s="58"/>
      <c r="AN72" s="58"/>
      <c r="AO72" s="58"/>
      <c r="AP72" s="58"/>
      <c r="AQ72" s="257"/>
      <c r="AR72" s="258"/>
      <c r="AS72" s="259"/>
      <c r="AT72" s="270"/>
      <c r="AU72" s="299"/>
      <c r="AV72" s="299"/>
      <c r="AW72" s="299"/>
      <c r="AX72" s="299"/>
      <c r="AY72" s="58"/>
      <c r="AZ72" s="58"/>
      <c r="BA72" s="58"/>
      <c r="BB72" s="58"/>
      <c r="BC72" s="58"/>
      <c r="BD72" s="58"/>
      <c r="BE72" s="257"/>
      <c r="BF72" s="258"/>
      <c r="BG72" s="259"/>
      <c r="BH72" s="270"/>
      <c r="BI72" s="299"/>
      <c r="BJ72" s="299"/>
      <c r="BK72" s="299"/>
      <c r="BL72" s="299"/>
      <c r="BM72" s="58"/>
      <c r="BN72" s="58"/>
      <c r="BO72" s="58"/>
      <c r="BP72" s="58"/>
      <c r="BQ72" s="58"/>
      <c r="BR72" s="58"/>
      <c r="BS72" s="257"/>
      <c r="BT72" s="258"/>
      <c r="BU72" s="259"/>
      <c r="BV72" s="270"/>
      <c r="BW72" s="287"/>
      <c r="BX72" s="222">
        <f t="shared" si="121"/>
        <v>0</v>
      </c>
      <c r="BY72" s="256"/>
      <c r="BZ72" s="1"/>
      <c r="CA72" s="2">
        <f t="shared" si="122"/>
        <v>7023</v>
      </c>
      <c r="CB72" s="9">
        <f t="shared" si="123"/>
        <v>0</v>
      </c>
      <c r="CC72" s="9">
        <f t="shared" si="124"/>
        <v>0</v>
      </c>
      <c r="CD72" s="9">
        <f t="shared" si="125"/>
        <v>0</v>
      </c>
      <c r="CE72" s="9">
        <f t="shared" si="126"/>
        <v>0</v>
      </c>
      <c r="CF72" s="9">
        <f t="shared" si="127"/>
        <v>0</v>
      </c>
      <c r="CG72" s="9">
        <f t="shared" si="128"/>
        <v>0</v>
      </c>
    </row>
    <row r="73" spans="1:85" hidden="1" x14ac:dyDescent="0.25">
      <c r="A73" s="15">
        <v>8</v>
      </c>
      <c r="B73" s="72" t="s">
        <v>58</v>
      </c>
      <c r="C73" s="78">
        <v>7024</v>
      </c>
      <c r="D73" s="362"/>
      <c r="E73" s="8" t="s">
        <v>59</v>
      </c>
      <c r="F73" s="186"/>
      <c r="G73" s="187"/>
      <c r="H73" s="187"/>
      <c r="I73" s="187"/>
      <c r="J73" s="187"/>
      <c r="K73" s="187"/>
      <c r="L73" s="187"/>
      <c r="M73" s="187"/>
      <c r="N73" s="188"/>
      <c r="O73" s="257"/>
      <c r="P73" s="258"/>
      <c r="Q73" s="259"/>
      <c r="R73" s="337"/>
      <c r="S73" s="299"/>
      <c r="T73" s="299"/>
      <c r="U73" s="299"/>
      <c r="V73" s="299"/>
      <c r="W73" s="58"/>
      <c r="X73" s="58"/>
      <c r="Y73" s="58"/>
      <c r="Z73" s="58"/>
      <c r="AA73" s="58"/>
      <c r="AB73" s="58"/>
      <c r="AC73" s="257"/>
      <c r="AD73" s="258"/>
      <c r="AE73" s="259"/>
      <c r="AF73" s="270"/>
      <c r="AG73" s="299"/>
      <c r="AH73" s="299"/>
      <c r="AI73" s="299"/>
      <c r="AJ73" s="299"/>
      <c r="AK73" s="58"/>
      <c r="AL73" s="58"/>
      <c r="AM73" s="58"/>
      <c r="AN73" s="58"/>
      <c r="AO73" s="58"/>
      <c r="AP73" s="58"/>
      <c r="AQ73" s="257"/>
      <c r="AR73" s="258"/>
      <c r="AS73" s="259"/>
      <c r="AT73" s="270"/>
      <c r="AU73" s="299"/>
      <c r="AV73" s="299"/>
      <c r="AW73" s="299"/>
      <c r="AX73" s="299"/>
      <c r="AY73" s="58"/>
      <c r="AZ73" s="58"/>
      <c r="BA73" s="58"/>
      <c r="BB73" s="58"/>
      <c r="BC73" s="58"/>
      <c r="BD73" s="58"/>
      <c r="BE73" s="257"/>
      <c r="BF73" s="258"/>
      <c r="BG73" s="259"/>
      <c r="BH73" s="270"/>
      <c r="BI73" s="299"/>
      <c r="BJ73" s="299"/>
      <c r="BK73" s="299"/>
      <c r="BL73" s="299"/>
      <c r="BM73" s="58"/>
      <c r="BN73" s="58"/>
      <c r="BO73" s="58"/>
      <c r="BP73" s="58"/>
      <c r="BQ73" s="58"/>
      <c r="BR73" s="58"/>
      <c r="BS73" s="257"/>
      <c r="BT73" s="258"/>
      <c r="BU73" s="259"/>
      <c r="BV73" s="270"/>
      <c r="BW73" s="287"/>
      <c r="BX73" s="222">
        <f t="shared" si="121"/>
        <v>0</v>
      </c>
      <c r="BY73" s="256"/>
      <c r="BZ73" s="1"/>
      <c r="CA73" s="2">
        <f t="shared" si="122"/>
        <v>7024</v>
      </c>
      <c r="CB73" s="9">
        <f t="shared" si="123"/>
        <v>0</v>
      </c>
      <c r="CC73" s="9">
        <f t="shared" si="124"/>
        <v>0</v>
      </c>
      <c r="CD73" s="9">
        <f t="shared" si="125"/>
        <v>0</v>
      </c>
      <c r="CE73" s="9">
        <f t="shared" si="126"/>
        <v>0</v>
      </c>
      <c r="CF73" s="9">
        <f t="shared" si="127"/>
        <v>0</v>
      </c>
      <c r="CG73" s="9">
        <f t="shared" si="128"/>
        <v>0</v>
      </c>
    </row>
    <row r="74" spans="1:85" hidden="1" x14ac:dyDescent="0.25">
      <c r="A74" s="15">
        <v>9</v>
      </c>
      <c r="B74" s="72" t="s">
        <v>60</v>
      </c>
      <c r="C74" s="78">
        <v>7025</v>
      </c>
      <c r="D74" s="362"/>
      <c r="E74" s="8" t="s">
        <v>59</v>
      </c>
      <c r="F74" s="186"/>
      <c r="G74" s="187"/>
      <c r="H74" s="187"/>
      <c r="I74" s="187"/>
      <c r="J74" s="187"/>
      <c r="K74" s="187"/>
      <c r="L74" s="187"/>
      <c r="M74" s="187"/>
      <c r="N74" s="188"/>
      <c r="O74" s="257"/>
      <c r="P74" s="258"/>
      <c r="Q74" s="259"/>
      <c r="R74" s="337"/>
      <c r="S74" s="299"/>
      <c r="T74" s="299"/>
      <c r="U74" s="299"/>
      <c r="V74" s="299"/>
      <c r="W74" s="58"/>
      <c r="X74" s="58"/>
      <c r="Y74" s="58"/>
      <c r="Z74" s="58"/>
      <c r="AA74" s="58"/>
      <c r="AB74" s="58"/>
      <c r="AC74" s="257"/>
      <c r="AD74" s="258"/>
      <c r="AE74" s="259"/>
      <c r="AF74" s="270"/>
      <c r="AG74" s="299"/>
      <c r="AH74" s="299"/>
      <c r="AI74" s="299"/>
      <c r="AJ74" s="299"/>
      <c r="AK74" s="58"/>
      <c r="AL74" s="58"/>
      <c r="AM74" s="58"/>
      <c r="AN74" s="58"/>
      <c r="AO74" s="58"/>
      <c r="AP74" s="58"/>
      <c r="AQ74" s="257"/>
      <c r="AR74" s="258"/>
      <c r="AS74" s="259"/>
      <c r="AT74" s="270"/>
      <c r="AU74" s="299"/>
      <c r="AV74" s="299"/>
      <c r="AW74" s="299"/>
      <c r="AX74" s="299"/>
      <c r="AY74" s="58"/>
      <c r="AZ74" s="58"/>
      <c r="BA74" s="58"/>
      <c r="BB74" s="58"/>
      <c r="BC74" s="58"/>
      <c r="BD74" s="58"/>
      <c r="BE74" s="257"/>
      <c r="BF74" s="258"/>
      <c r="BG74" s="259"/>
      <c r="BH74" s="270"/>
      <c r="BI74" s="299"/>
      <c r="BJ74" s="299"/>
      <c r="BK74" s="299"/>
      <c r="BL74" s="299"/>
      <c r="BM74" s="58"/>
      <c r="BN74" s="58"/>
      <c r="BO74" s="58"/>
      <c r="BP74" s="58"/>
      <c r="BQ74" s="58"/>
      <c r="BR74" s="58"/>
      <c r="BS74" s="257"/>
      <c r="BT74" s="258"/>
      <c r="BU74" s="259"/>
      <c r="BV74" s="270"/>
      <c r="BW74" s="287"/>
      <c r="BX74" s="222">
        <f t="shared" si="121"/>
        <v>0</v>
      </c>
      <c r="BY74" s="256"/>
      <c r="BZ74" s="1"/>
      <c r="CA74" s="2">
        <f t="shared" si="122"/>
        <v>7025</v>
      </c>
      <c r="CB74" s="9">
        <f t="shared" si="123"/>
        <v>0</v>
      </c>
      <c r="CC74" s="9">
        <f t="shared" si="124"/>
        <v>0</v>
      </c>
      <c r="CD74" s="9">
        <f t="shared" si="125"/>
        <v>0</v>
      </c>
      <c r="CE74" s="9">
        <f t="shared" si="126"/>
        <v>0</v>
      </c>
      <c r="CF74" s="9">
        <f t="shared" si="127"/>
        <v>0</v>
      </c>
      <c r="CG74" s="9">
        <f t="shared" si="128"/>
        <v>0</v>
      </c>
    </row>
    <row r="75" spans="1:85" x14ac:dyDescent="0.25">
      <c r="A75" s="15">
        <v>10</v>
      </c>
      <c r="B75" s="73" t="s">
        <v>61</v>
      </c>
      <c r="C75" s="79"/>
      <c r="D75" s="36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60"/>
      <c r="P75" s="260"/>
      <c r="Q75" s="257"/>
      <c r="R75" s="337"/>
      <c r="S75" s="299"/>
      <c r="T75" s="299"/>
      <c r="U75" s="299"/>
      <c r="V75" s="299"/>
      <c r="W75" s="58"/>
      <c r="X75" s="58"/>
      <c r="Y75" s="58"/>
      <c r="Z75" s="58"/>
      <c r="AA75" s="58"/>
      <c r="AB75" s="58"/>
      <c r="AC75" s="260"/>
      <c r="AD75" s="260"/>
      <c r="AE75" s="257"/>
      <c r="AF75" s="270"/>
      <c r="AG75" s="299"/>
      <c r="AH75" s="299"/>
      <c r="AI75" s="299"/>
      <c r="AJ75" s="299"/>
      <c r="AK75" s="58"/>
      <c r="AL75" s="58"/>
      <c r="AM75" s="58"/>
      <c r="AN75" s="58"/>
      <c r="AO75" s="58"/>
      <c r="AP75" s="58"/>
      <c r="AQ75" s="260"/>
      <c r="AR75" s="260"/>
      <c r="AS75" s="257"/>
      <c r="AT75" s="270"/>
      <c r="AU75" s="299"/>
      <c r="AV75" s="299"/>
      <c r="AW75" s="299"/>
      <c r="AX75" s="299"/>
      <c r="AY75" s="58"/>
      <c r="AZ75" s="58"/>
      <c r="BA75" s="58"/>
      <c r="BB75" s="58"/>
      <c r="BC75" s="58"/>
      <c r="BD75" s="58"/>
      <c r="BE75" s="260"/>
      <c r="BF75" s="260"/>
      <c r="BG75" s="257"/>
      <c r="BH75" s="270"/>
      <c r="BI75" s="299"/>
      <c r="BJ75" s="299"/>
      <c r="BK75" s="299"/>
      <c r="BL75" s="299"/>
      <c r="BM75" s="58"/>
      <c r="BN75" s="58"/>
      <c r="BO75" s="58"/>
      <c r="BP75" s="58"/>
      <c r="BQ75" s="58"/>
      <c r="BR75" s="58"/>
      <c r="BS75" s="260"/>
      <c r="BT75" s="260"/>
      <c r="BU75" s="257"/>
      <c r="BV75" s="270"/>
      <c r="BW75" s="287"/>
      <c r="BX75" s="222">
        <f t="shared" si="121"/>
        <v>0</v>
      </c>
      <c r="BY75" s="256"/>
      <c r="BZ75" s="1"/>
      <c r="CA75" s="2">
        <f t="shared" si="122"/>
        <v>0</v>
      </c>
      <c r="CB75" s="9">
        <f t="shared" si="123"/>
        <v>0</v>
      </c>
      <c r="CC75" s="9">
        <f t="shared" si="124"/>
        <v>0</v>
      </c>
      <c r="CD75" s="9">
        <f t="shared" si="125"/>
        <v>0</v>
      </c>
      <c r="CE75" s="9">
        <f t="shared" si="126"/>
        <v>0</v>
      </c>
      <c r="CF75" s="9">
        <f t="shared" si="127"/>
        <v>0</v>
      </c>
      <c r="CG75" s="9">
        <f t="shared" si="128"/>
        <v>0</v>
      </c>
    </row>
    <row r="76" spans="1:85" x14ac:dyDescent="0.25">
      <c r="A76" s="15">
        <v>11</v>
      </c>
      <c r="B76" s="74" t="s">
        <v>62</v>
      </c>
      <c r="C76" s="80"/>
      <c r="D76" s="36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7"/>
      <c r="P76" s="258"/>
      <c r="Q76" s="258"/>
      <c r="R76" s="337"/>
      <c r="S76" s="299"/>
      <c r="T76" s="299"/>
      <c r="U76" s="299"/>
      <c r="V76" s="299"/>
      <c r="W76" s="58"/>
      <c r="X76" s="58"/>
      <c r="Y76" s="58"/>
      <c r="Z76" s="58"/>
      <c r="AA76" s="58"/>
      <c r="AB76" s="58"/>
      <c r="AC76" s="257"/>
      <c r="AD76" s="258"/>
      <c r="AE76" s="258"/>
      <c r="AF76" s="270"/>
      <c r="AG76" s="299"/>
      <c r="AH76" s="299"/>
      <c r="AI76" s="299"/>
      <c r="AJ76" s="299"/>
      <c r="AK76" s="58"/>
      <c r="AL76" s="58"/>
      <c r="AM76" s="58"/>
      <c r="AN76" s="58"/>
      <c r="AO76" s="58"/>
      <c r="AP76" s="58"/>
      <c r="AQ76" s="257"/>
      <c r="AR76" s="258"/>
      <c r="AS76" s="258"/>
      <c r="AT76" s="270"/>
      <c r="AU76" s="299"/>
      <c r="AV76" s="299"/>
      <c r="AW76" s="299"/>
      <c r="AX76" s="299"/>
      <c r="AY76" s="58"/>
      <c r="AZ76" s="58"/>
      <c r="BA76" s="58"/>
      <c r="BB76" s="58"/>
      <c r="BC76" s="58"/>
      <c r="BD76" s="58"/>
      <c r="BE76" s="257"/>
      <c r="BF76" s="258"/>
      <c r="BG76" s="258"/>
      <c r="BH76" s="270"/>
      <c r="BI76" s="299"/>
      <c r="BJ76" s="299"/>
      <c r="BK76" s="299"/>
      <c r="BL76" s="299"/>
      <c r="BM76" s="58"/>
      <c r="BN76" s="58"/>
      <c r="BO76" s="58"/>
      <c r="BP76" s="58"/>
      <c r="BQ76" s="58"/>
      <c r="BR76" s="58"/>
      <c r="BS76" s="257"/>
      <c r="BT76" s="258"/>
      <c r="BU76" s="258"/>
      <c r="BV76" s="270"/>
      <c r="BW76" s="287"/>
      <c r="BX76" s="222">
        <f t="shared" si="121"/>
        <v>0</v>
      </c>
      <c r="BY76" s="256"/>
      <c r="BZ76" s="1"/>
      <c r="CA76" s="2">
        <f t="shared" si="122"/>
        <v>0</v>
      </c>
      <c r="CB76" s="9">
        <f t="shared" si="123"/>
        <v>0</v>
      </c>
      <c r="CC76" s="9">
        <f t="shared" si="124"/>
        <v>0</v>
      </c>
      <c r="CD76" s="9">
        <f t="shared" si="125"/>
        <v>0</v>
      </c>
      <c r="CE76" s="9">
        <f t="shared" si="126"/>
        <v>0</v>
      </c>
      <c r="CF76" s="9">
        <f t="shared" si="127"/>
        <v>0</v>
      </c>
      <c r="CG76" s="9">
        <f t="shared" si="128"/>
        <v>0</v>
      </c>
    </row>
    <row r="77" spans="1:85" x14ac:dyDescent="0.25">
      <c r="A77" s="15">
        <v>12</v>
      </c>
      <c r="B77" s="53" t="s">
        <v>87</v>
      </c>
      <c r="C77" s="70"/>
      <c r="D77" s="36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7"/>
      <c r="P77" s="258"/>
      <c r="Q77" s="259"/>
      <c r="R77" s="337"/>
      <c r="S77" s="299"/>
      <c r="T77" s="299"/>
      <c r="U77" s="299"/>
      <c r="V77" s="299"/>
      <c r="W77" s="58"/>
      <c r="X77" s="58"/>
      <c r="Y77" s="58"/>
      <c r="Z77" s="58"/>
      <c r="AA77" s="58"/>
      <c r="AB77" s="58"/>
      <c r="AC77" s="257"/>
      <c r="AD77" s="258"/>
      <c r="AE77" s="259"/>
      <c r="AF77" s="270"/>
      <c r="AG77" s="299"/>
      <c r="AH77" s="299"/>
      <c r="AI77" s="299"/>
      <c r="AJ77" s="299"/>
      <c r="AK77" s="58"/>
      <c r="AL77" s="58"/>
      <c r="AM77" s="58"/>
      <c r="AN77" s="58"/>
      <c r="AO77" s="58"/>
      <c r="AP77" s="58"/>
      <c r="AQ77" s="257"/>
      <c r="AR77" s="258"/>
      <c r="AS77" s="259"/>
      <c r="AT77" s="270"/>
      <c r="AU77" s="299"/>
      <c r="AV77" s="299"/>
      <c r="AW77" s="299"/>
      <c r="AX77" s="299"/>
      <c r="AY77" s="58"/>
      <c r="AZ77" s="58"/>
      <c r="BA77" s="58"/>
      <c r="BB77" s="58"/>
      <c r="BC77" s="58"/>
      <c r="BD77" s="58"/>
      <c r="BE77" s="257"/>
      <c r="BF77" s="258"/>
      <c r="BG77" s="259"/>
      <c r="BH77" s="270"/>
      <c r="BI77" s="299"/>
      <c r="BJ77" s="299"/>
      <c r="BK77" s="299"/>
      <c r="BL77" s="299"/>
      <c r="BM77" s="58"/>
      <c r="BN77" s="58"/>
      <c r="BO77" s="58"/>
      <c r="BP77" s="58"/>
      <c r="BQ77" s="58"/>
      <c r="BR77" s="58"/>
      <c r="BS77" s="257"/>
      <c r="BT77" s="258"/>
      <c r="BU77" s="259"/>
      <c r="BV77" s="270"/>
      <c r="BW77" s="287"/>
      <c r="BX77" s="222">
        <f t="shared" si="121"/>
        <v>0</v>
      </c>
      <c r="BY77" s="256"/>
      <c r="BZ77" s="1"/>
      <c r="CA77" s="2">
        <f t="shared" si="122"/>
        <v>0</v>
      </c>
      <c r="CB77" s="9">
        <f t="shared" si="123"/>
        <v>0</v>
      </c>
      <c r="CC77" s="9">
        <f t="shared" si="124"/>
        <v>0</v>
      </c>
      <c r="CD77" s="9">
        <f t="shared" si="125"/>
        <v>0</v>
      </c>
      <c r="CE77" s="9">
        <f t="shared" si="126"/>
        <v>0</v>
      </c>
      <c r="CF77" s="9">
        <f t="shared" si="127"/>
        <v>0</v>
      </c>
      <c r="CG77" s="9">
        <f t="shared" si="128"/>
        <v>0</v>
      </c>
    </row>
    <row r="78" spans="1:85" x14ac:dyDescent="0.25">
      <c r="A78" s="15">
        <v>13</v>
      </c>
      <c r="B78" s="53" t="s">
        <v>87</v>
      </c>
      <c r="C78" s="70"/>
      <c r="D78" s="36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4"/>
      <c r="P78" s="254"/>
      <c r="Q78" s="255"/>
      <c r="R78" s="337"/>
      <c r="S78" s="299"/>
      <c r="T78" s="299"/>
      <c r="U78" s="299"/>
      <c r="V78" s="299"/>
      <c r="W78" s="58"/>
      <c r="X78" s="58"/>
      <c r="Y78" s="58"/>
      <c r="Z78" s="58"/>
      <c r="AA78" s="58"/>
      <c r="AB78" s="58"/>
      <c r="AC78" s="254"/>
      <c r="AD78" s="254"/>
      <c r="AE78" s="255"/>
      <c r="AF78" s="270"/>
      <c r="AG78" s="299"/>
      <c r="AH78" s="299"/>
      <c r="AI78" s="299"/>
      <c r="AJ78" s="299"/>
      <c r="AK78" s="58"/>
      <c r="AL78" s="58"/>
      <c r="AM78" s="58"/>
      <c r="AN78" s="58"/>
      <c r="AO78" s="58"/>
      <c r="AP78" s="58"/>
      <c r="AQ78" s="254"/>
      <c r="AR78" s="254"/>
      <c r="AS78" s="255"/>
      <c r="AT78" s="270"/>
      <c r="AU78" s="299"/>
      <c r="AV78" s="299"/>
      <c r="AW78" s="299"/>
      <c r="AX78" s="299"/>
      <c r="AY78" s="58"/>
      <c r="AZ78" s="58"/>
      <c r="BA78" s="58"/>
      <c r="BB78" s="58"/>
      <c r="BC78" s="58"/>
      <c r="BD78" s="58"/>
      <c r="BE78" s="254"/>
      <c r="BF78" s="254"/>
      <c r="BG78" s="255"/>
      <c r="BH78" s="270"/>
      <c r="BI78" s="299"/>
      <c r="BJ78" s="299"/>
      <c r="BK78" s="299"/>
      <c r="BL78" s="299"/>
      <c r="BM78" s="58"/>
      <c r="BN78" s="58"/>
      <c r="BO78" s="58"/>
      <c r="BP78" s="58"/>
      <c r="BQ78" s="58"/>
      <c r="BR78" s="58"/>
      <c r="BS78" s="254"/>
      <c r="BT78" s="254"/>
      <c r="BU78" s="255"/>
      <c r="BV78" s="270"/>
      <c r="BW78" s="287"/>
      <c r="BX78" s="222">
        <f t="shared" si="121"/>
        <v>0</v>
      </c>
      <c r="BY78" s="256"/>
      <c r="BZ78" s="1"/>
      <c r="CA78" s="2">
        <f t="shared" si="122"/>
        <v>0</v>
      </c>
      <c r="CB78" s="9">
        <f t="shared" si="123"/>
        <v>0</v>
      </c>
      <c r="CC78" s="9">
        <f t="shared" si="124"/>
        <v>0</v>
      </c>
      <c r="CD78" s="9">
        <f t="shared" si="125"/>
        <v>0</v>
      </c>
      <c r="CE78" s="9">
        <f t="shared" si="126"/>
        <v>0</v>
      </c>
      <c r="CF78" s="9">
        <f t="shared" si="127"/>
        <v>0</v>
      </c>
      <c r="CG78" s="9">
        <f t="shared" si="128"/>
        <v>0</v>
      </c>
    </row>
    <row r="79" spans="1:85" x14ac:dyDescent="0.25">
      <c r="A79" s="15">
        <v>14</v>
      </c>
      <c r="B79" s="53" t="s">
        <v>87</v>
      </c>
      <c r="C79" s="70"/>
      <c r="D79" s="3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7"/>
      <c r="P79" s="258"/>
      <c r="Q79" s="259"/>
      <c r="R79" s="337"/>
      <c r="S79" s="299"/>
      <c r="T79" s="299"/>
      <c r="U79" s="299"/>
      <c r="V79" s="299"/>
      <c r="W79" s="58"/>
      <c r="X79" s="58"/>
      <c r="Y79" s="58"/>
      <c r="Z79" s="58"/>
      <c r="AA79" s="58"/>
      <c r="AB79" s="58"/>
      <c r="AC79" s="257"/>
      <c r="AD79" s="258"/>
      <c r="AE79" s="259"/>
      <c r="AF79" s="270"/>
      <c r="AG79" s="299"/>
      <c r="AH79" s="299"/>
      <c r="AI79" s="299"/>
      <c r="AJ79" s="299"/>
      <c r="AK79" s="58"/>
      <c r="AL79" s="58"/>
      <c r="AM79" s="58"/>
      <c r="AN79" s="58"/>
      <c r="AO79" s="58"/>
      <c r="AP79" s="58"/>
      <c r="AQ79" s="257"/>
      <c r="AR79" s="258"/>
      <c r="AS79" s="259"/>
      <c r="AT79" s="270"/>
      <c r="AU79" s="299"/>
      <c r="AV79" s="299"/>
      <c r="AW79" s="299"/>
      <c r="AX79" s="299"/>
      <c r="AY79" s="58"/>
      <c r="AZ79" s="58"/>
      <c r="BA79" s="58"/>
      <c r="BB79" s="58"/>
      <c r="BC79" s="58"/>
      <c r="BD79" s="58"/>
      <c r="BE79" s="257"/>
      <c r="BF79" s="258"/>
      <c r="BG79" s="259"/>
      <c r="BH79" s="270"/>
      <c r="BI79" s="299"/>
      <c r="BJ79" s="299"/>
      <c r="BK79" s="299"/>
      <c r="BL79" s="299"/>
      <c r="BM79" s="58"/>
      <c r="BN79" s="58"/>
      <c r="BO79" s="58"/>
      <c r="BP79" s="58"/>
      <c r="BQ79" s="58"/>
      <c r="BR79" s="58"/>
      <c r="BS79" s="257"/>
      <c r="BT79" s="258"/>
      <c r="BU79" s="259"/>
      <c r="BV79" s="270"/>
      <c r="BW79" s="287"/>
      <c r="BX79" s="222">
        <f t="shared" si="121"/>
        <v>0</v>
      </c>
      <c r="BY79" s="256"/>
      <c r="BZ79" s="1"/>
      <c r="CA79" s="2">
        <f t="shared" si="122"/>
        <v>0</v>
      </c>
      <c r="CB79" s="9">
        <f t="shared" si="123"/>
        <v>0</v>
      </c>
      <c r="CC79" s="9">
        <f t="shared" si="124"/>
        <v>0</v>
      </c>
      <c r="CD79" s="9">
        <f t="shared" si="125"/>
        <v>0</v>
      </c>
      <c r="CE79" s="9">
        <f t="shared" si="126"/>
        <v>0</v>
      </c>
      <c r="CF79" s="9">
        <f t="shared" si="127"/>
        <v>0</v>
      </c>
      <c r="CG79" s="9">
        <f t="shared" si="128"/>
        <v>0</v>
      </c>
    </row>
    <row r="80" spans="1:85" x14ac:dyDescent="0.25">
      <c r="A80" s="15">
        <v>15</v>
      </c>
      <c r="B80" s="53" t="s">
        <v>87</v>
      </c>
      <c r="C80" s="70"/>
      <c r="D80" s="36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4"/>
      <c r="P80" s="254"/>
      <c r="Q80" s="255"/>
      <c r="R80" s="337"/>
      <c r="S80" s="299"/>
      <c r="T80" s="299"/>
      <c r="U80" s="299"/>
      <c r="V80" s="299"/>
      <c r="W80" s="58"/>
      <c r="X80" s="58"/>
      <c r="Y80" s="58"/>
      <c r="Z80" s="58"/>
      <c r="AA80" s="58"/>
      <c r="AB80" s="58"/>
      <c r="AC80" s="254"/>
      <c r="AD80" s="254"/>
      <c r="AE80" s="255"/>
      <c r="AF80" s="270"/>
      <c r="AG80" s="299"/>
      <c r="AH80" s="299"/>
      <c r="AI80" s="299"/>
      <c r="AJ80" s="299"/>
      <c r="AK80" s="58"/>
      <c r="AL80" s="58"/>
      <c r="AM80" s="58"/>
      <c r="AN80" s="58"/>
      <c r="AO80" s="58"/>
      <c r="AP80" s="58"/>
      <c r="AQ80" s="254"/>
      <c r="AR80" s="254"/>
      <c r="AS80" s="255"/>
      <c r="AT80" s="270"/>
      <c r="AU80" s="299"/>
      <c r="AV80" s="299"/>
      <c r="AW80" s="299"/>
      <c r="AX80" s="299"/>
      <c r="AY80" s="58"/>
      <c r="AZ80" s="58"/>
      <c r="BA80" s="58"/>
      <c r="BB80" s="58"/>
      <c r="BC80" s="58"/>
      <c r="BD80" s="58"/>
      <c r="BE80" s="254"/>
      <c r="BF80" s="254"/>
      <c r="BG80" s="255"/>
      <c r="BH80" s="270"/>
      <c r="BI80" s="299"/>
      <c r="BJ80" s="299"/>
      <c r="BK80" s="299"/>
      <c r="BL80" s="299"/>
      <c r="BM80" s="58"/>
      <c r="BN80" s="58"/>
      <c r="BO80" s="58"/>
      <c r="BP80" s="58"/>
      <c r="BQ80" s="58"/>
      <c r="BR80" s="58"/>
      <c r="BS80" s="254"/>
      <c r="BT80" s="254"/>
      <c r="BU80" s="255"/>
      <c r="BV80" s="270"/>
      <c r="BW80" s="287"/>
      <c r="BX80" s="222">
        <f t="shared" si="121"/>
        <v>0</v>
      </c>
      <c r="BY80" s="256"/>
      <c r="BZ80" s="1"/>
      <c r="CA80" s="2">
        <f t="shared" si="122"/>
        <v>0</v>
      </c>
      <c r="CB80" s="9">
        <f t="shared" si="123"/>
        <v>0</v>
      </c>
      <c r="CC80" s="9">
        <f t="shared" si="124"/>
        <v>0</v>
      </c>
      <c r="CD80" s="9">
        <f t="shared" si="125"/>
        <v>0</v>
      </c>
      <c r="CE80" s="9">
        <f t="shared" si="126"/>
        <v>0</v>
      </c>
      <c r="CF80" s="9">
        <f t="shared" si="127"/>
        <v>0</v>
      </c>
      <c r="CG80" s="9">
        <f t="shared" si="128"/>
        <v>0</v>
      </c>
    </row>
    <row r="81" spans="1:85" x14ac:dyDescent="0.25">
      <c r="A81" s="15">
        <v>16</v>
      </c>
      <c r="B81" s="53" t="s">
        <v>87</v>
      </c>
      <c r="C81" s="70"/>
      <c r="D81" s="36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7"/>
      <c r="P81" s="258"/>
      <c r="Q81" s="259"/>
      <c r="R81" s="337"/>
      <c r="S81" s="299"/>
      <c r="T81" s="299"/>
      <c r="U81" s="299"/>
      <c r="V81" s="299"/>
      <c r="W81" s="58"/>
      <c r="X81" s="58"/>
      <c r="Y81" s="58"/>
      <c r="Z81" s="58"/>
      <c r="AA81" s="58"/>
      <c r="AB81" s="58"/>
      <c r="AC81" s="257"/>
      <c r="AD81" s="258"/>
      <c r="AE81" s="259"/>
      <c r="AF81" s="270"/>
      <c r="AG81" s="299"/>
      <c r="AH81" s="299"/>
      <c r="AI81" s="299"/>
      <c r="AJ81" s="299"/>
      <c r="AK81" s="58"/>
      <c r="AL81" s="58"/>
      <c r="AM81" s="58"/>
      <c r="AN81" s="58"/>
      <c r="AO81" s="58"/>
      <c r="AP81" s="58"/>
      <c r="AQ81" s="257"/>
      <c r="AR81" s="258"/>
      <c r="AS81" s="259"/>
      <c r="AT81" s="270"/>
      <c r="AU81" s="299"/>
      <c r="AV81" s="299"/>
      <c r="AW81" s="299"/>
      <c r="AX81" s="299"/>
      <c r="AY81" s="58"/>
      <c r="AZ81" s="58"/>
      <c r="BA81" s="58"/>
      <c r="BB81" s="58"/>
      <c r="BC81" s="58"/>
      <c r="BD81" s="58"/>
      <c r="BE81" s="257"/>
      <c r="BF81" s="258"/>
      <c r="BG81" s="259"/>
      <c r="BH81" s="270"/>
      <c r="BI81" s="299"/>
      <c r="BJ81" s="299"/>
      <c r="BK81" s="299"/>
      <c r="BL81" s="299"/>
      <c r="BM81" s="58"/>
      <c r="BN81" s="58"/>
      <c r="BO81" s="58"/>
      <c r="BP81" s="58"/>
      <c r="BQ81" s="58"/>
      <c r="BR81" s="58"/>
      <c r="BS81" s="257"/>
      <c r="BT81" s="258"/>
      <c r="BU81" s="259"/>
      <c r="BV81" s="270"/>
      <c r="BW81" s="287"/>
      <c r="BX81" s="222">
        <f t="shared" si="121"/>
        <v>0</v>
      </c>
      <c r="BY81" s="256"/>
      <c r="BZ81" s="1"/>
      <c r="CA81" s="2">
        <f t="shared" si="122"/>
        <v>0</v>
      </c>
      <c r="CB81" s="9">
        <f t="shared" si="123"/>
        <v>0</v>
      </c>
      <c r="CC81" s="9">
        <f t="shared" si="124"/>
        <v>0</v>
      </c>
      <c r="CD81" s="9">
        <f t="shared" si="125"/>
        <v>0</v>
      </c>
      <c r="CE81" s="9">
        <f t="shared" si="126"/>
        <v>0</v>
      </c>
      <c r="CF81" s="9">
        <f t="shared" si="127"/>
        <v>0</v>
      </c>
      <c r="CG81" s="9">
        <f t="shared" si="128"/>
        <v>0</v>
      </c>
    </row>
    <row r="82" spans="1:85" x14ac:dyDescent="0.25">
      <c r="A82" s="15">
        <v>17</v>
      </c>
      <c r="B82" s="53" t="s">
        <v>87</v>
      </c>
      <c r="C82" s="70"/>
      <c r="D82" s="36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4"/>
      <c r="P82" s="254"/>
      <c r="Q82" s="255"/>
      <c r="R82" s="337"/>
      <c r="S82" s="299"/>
      <c r="T82" s="299"/>
      <c r="U82" s="299"/>
      <c r="V82" s="299"/>
      <c r="W82" s="58"/>
      <c r="X82" s="58"/>
      <c r="Y82" s="58"/>
      <c r="Z82" s="58"/>
      <c r="AA82" s="58"/>
      <c r="AB82" s="58"/>
      <c r="AC82" s="254"/>
      <c r="AD82" s="254"/>
      <c r="AE82" s="255"/>
      <c r="AF82" s="270"/>
      <c r="AG82" s="299"/>
      <c r="AH82" s="299"/>
      <c r="AI82" s="299"/>
      <c r="AJ82" s="299"/>
      <c r="AK82" s="58"/>
      <c r="AL82" s="58"/>
      <c r="AM82" s="58"/>
      <c r="AN82" s="58"/>
      <c r="AO82" s="58"/>
      <c r="AP82" s="58"/>
      <c r="AQ82" s="254"/>
      <c r="AR82" s="254"/>
      <c r="AS82" s="255"/>
      <c r="AT82" s="270"/>
      <c r="AU82" s="299"/>
      <c r="AV82" s="299"/>
      <c r="AW82" s="299"/>
      <c r="AX82" s="299"/>
      <c r="AY82" s="58"/>
      <c r="AZ82" s="58"/>
      <c r="BA82" s="58"/>
      <c r="BB82" s="58"/>
      <c r="BC82" s="58"/>
      <c r="BD82" s="58"/>
      <c r="BE82" s="254"/>
      <c r="BF82" s="254"/>
      <c r="BG82" s="255"/>
      <c r="BH82" s="270"/>
      <c r="BI82" s="299"/>
      <c r="BJ82" s="299"/>
      <c r="BK82" s="299"/>
      <c r="BL82" s="299"/>
      <c r="BM82" s="58"/>
      <c r="BN82" s="58"/>
      <c r="BO82" s="58"/>
      <c r="BP82" s="58"/>
      <c r="BQ82" s="58"/>
      <c r="BR82" s="58"/>
      <c r="BS82" s="254"/>
      <c r="BT82" s="254"/>
      <c r="BU82" s="255"/>
      <c r="BV82" s="270"/>
      <c r="BW82" s="287"/>
      <c r="BX82" s="222">
        <f t="shared" si="121"/>
        <v>0</v>
      </c>
      <c r="BY82" s="256"/>
      <c r="BZ82" s="1"/>
      <c r="CA82" s="2">
        <f t="shared" si="122"/>
        <v>0</v>
      </c>
      <c r="CB82" s="9">
        <f t="shared" si="123"/>
        <v>0</v>
      </c>
      <c r="CC82" s="9">
        <f t="shared" si="124"/>
        <v>0</v>
      </c>
      <c r="CD82" s="9">
        <f t="shared" si="125"/>
        <v>0</v>
      </c>
      <c r="CE82" s="9">
        <f t="shared" si="126"/>
        <v>0</v>
      </c>
      <c r="CF82" s="9">
        <f t="shared" si="127"/>
        <v>0</v>
      </c>
      <c r="CG82" s="9">
        <f t="shared" si="128"/>
        <v>0</v>
      </c>
    </row>
    <row r="83" spans="1:85" x14ac:dyDescent="0.25">
      <c r="A83" s="15">
        <v>18</v>
      </c>
      <c r="B83" s="53" t="s">
        <v>87</v>
      </c>
      <c r="C83" s="70"/>
      <c r="D83" s="36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4"/>
      <c r="P83" s="254"/>
      <c r="Q83" s="255"/>
      <c r="R83" s="337"/>
      <c r="S83" s="299"/>
      <c r="T83" s="299"/>
      <c r="U83" s="299"/>
      <c r="V83" s="299"/>
      <c r="W83" s="58"/>
      <c r="X83" s="58"/>
      <c r="Y83" s="58"/>
      <c r="Z83" s="58"/>
      <c r="AA83" s="58"/>
      <c r="AB83" s="58"/>
      <c r="AC83" s="254"/>
      <c r="AD83" s="254"/>
      <c r="AE83" s="255"/>
      <c r="AF83" s="270"/>
      <c r="AG83" s="299"/>
      <c r="AH83" s="299"/>
      <c r="AI83" s="299"/>
      <c r="AJ83" s="299"/>
      <c r="AK83" s="58"/>
      <c r="AL83" s="58"/>
      <c r="AM83" s="58"/>
      <c r="AN83" s="58"/>
      <c r="AO83" s="58"/>
      <c r="AP83" s="58"/>
      <c r="AQ83" s="254"/>
      <c r="AR83" s="254"/>
      <c r="AS83" s="255"/>
      <c r="AT83" s="270"/>
      <c r="AU83" s="299"/>
      <c r="AV83" s="299"/>
      <c r="AW83" s="299"/>
      <c r="AX83" s="299"/>
      <c r="AY83" s="58"/>
      <c r="AZ83" s="58"/>
      <c r="BA83" s="58"/>
      <c r="BB83" s="58"/>
      <c r="BC83" s="58"/>
      <c r="BD83" s="58"/>
      <c r="BE83" s="254"/>
      <c r="BF83" s="254"/>
      <c r="BG83" s="255"/>
      <c r="BH83" s="270"/>
      <c r="BI83" s="299"/>
      <c r="BJ83" s="299"/>
      <c r="BK83" s="299"/>
      <c r="BL83" s="299"/>
      <c r="BM83" s="58"/>
      <c r="BN83" s="58"/>
      <c r="BO83" s="58"/>
      <c r="BP83" s="58"/>
      <c r="BQ83" s="58"/>
      <c r="BR83" s="58"/>
      <c r="BS83" s="254"/>
      <c r="BT83" s="254"/>
      <c r="BU83" s="255"/>
      <c r="BV83" s="270"/>
      <c r="BW83" s="287"/>
      <c r="BX83" s="222">
        <f t="shared" si="121"/>
        <v>0</v>
      </c>
      <c r="BY83" s="256"/>
      <c r="BZ83" s="1"/>
      <c r="CA83" s="2">
        <f t="shared" si="122"/>
        <v>0</v>
      </c>
      <c r="CB83" s="9">
        <f t="shared" si="123"/>
        <v>0</v>
      </c>
      <c r="CC83" s="9">
        <f t="shared" si="124"/>
        <v>0</v>
      </c>
      <c r="CD83" s="9">
        <f t="shared" si="125"/>
        <v>0</v>
      </c>
      <c r="CE83" s="9">
        <f t="shared" si="126"/>
        <v>0</v>
      </c>
      <c r="CF83" s="9">
        <f t="shared" si="127"/>
        <v>0</v>
      </c>
      <c r="CG83" s="9">
        <f t="shared" si="128"/>
        <v>0</v>
      </c>
    </row>
    <row r="84" spans="1:85" x14ac:dyDescent="0.25">
      <c r="A84" s="15">
        <v>19</v>
      </c>
      <c r="B84" s="53" t="s">
        <v>87</v>
      </c>
      <c r="C84" s="70"/>
      <c r="D84" s="36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7"/>
      <c r="P84" s="258"/>
      <c r="Q84" s="259"/>
      <c r="R84" s="337"/>
      <c r="S84" s="299"/>
      <c r="T84" s="299"/>
      <c r="U84" s="299"/>
      <c r="V84" s="299"/>
      <c r="W84" s="58"/>
      <c r="X84" s="58"/>
      <c r="Y84" s="58"/>
      <c r="Z84" s="58"/>
      <c r="AA84" s="58"/>
      <c r="AB84" s="58"/>
      <c r="AC84" s="257"/>
      <c r="AD84" s="258"/>
      <c r="AE84" s="259"/>
      <c r="AF84" s="270"/>
      <c r="AG84" s="299"/>
      <c r="AH84" s="299"/>
      <c r="AI84" s="299"/>
      <c r="AJ84" s="299"/>
      <c r="AK84" s="58"/>
      <c r="AL84" s="58"/>
      <c r="AM84" s="58"/>
      <c r="AN84" s="58"/>
      <c r="AO84" s="58"/>
      <c r="AP84" s="58"/>
      <c r="AQ84" s="257"/>
      <c r="AR84" s="258"/>
      <c r="AS84" s="259"/>
      <c r="AT84" s="270"/>
      <c r="AU84" s="299"/>
      <c r="AV84" s="299"/>
      <c r="AW84" s="299"/>
      <c r="AX84" s="299"/>
      <c r="AY84" s="58"/>
      <c r="AZ84" s="58"/>
      <c r="BA84" s="58"/>
      <c r="BB84" s="58"/>
      <c r="BC84" s="58"/>
      <c r="BD84" s="58"/>
      <c r="BE84" s="257"/>
      <c r="BF84" s="258"/>
      <c r="BG84" s="259"/>
      <c r="BH84" s="270"/>
      <c r="BI84" s="299"/>
      <c r="BJ84" s="299"/>
      <c r="BK84" s="299"/>
      <c r="BL84" s="299"/>
      <c r="BM84" s="58"/>
      <c r="BN84" s="58"/>
      <c r="BO84" s="58"/>
      <c r="BP84" s="58"/>
      <c r="BQ84" s="58"/>
      <c r="BR84" s="58"/>
      <c r="BS84" s="257"/>
      <c r="BT84" s="258"/>
      <c r="BU84" s="259"/>
      <c r="BV84" s="270"/>
      <c r="BW84" s="287"/>
      <c r="BX84" s="222">
        <f t="shared" si="121"/>
        <v>0</v>
      </c>
      <c r="BY84" s="256"/>
      <c r="BZ84" s="1"/>
      <c r="CA84" s="2">
        <f t="shared" si="122"/>
        <v>0</v>
      </c>
      <c r="CB84" s="9">
        <f t="shared" si="123"/>
        <v>0</v>
      </c>
      <c r="CC84" s="9">
        <f t="shared" si="124"/>
        <v>0</v>
      </c>
      <c r="CD84" s="9">
        <f t="shared" si="125"/>
        <v>0</v>
      </c>
      <c r="CE84" s="9">
        <f t="shared" si="126"/>
        <v>0</v>
      </c>
      <c r="CF84" s="9">
        <f t="shared" si="127"/>
        <v>0</v>
      </c>
      <c r="CG84" s="9">
        <f t="shared" si="128"/>
        <v>0</v>
      </c>
    </row>
    <row r="85" spans="1:85" ht="15.75" thickBot="1" x14ac:dyDescent="0.3">
      <c r="A85" s="15">
        <v>20</v>
      </c>
      <c r="B85" s="53" t="s">
        <v>87</v>
      </c>
      <c r="C85" s="70"/>
      <c r="D85" s="36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4"/>
      <c r="P85" s="254"/>
      <c r="Q85" s="255"/>
      <c r="R85" s="337"/>
      <c r="S85" s="299"/>
      <c r="T85" s="299"/>
      <c r="U85" s="299"/>
      <c r="V85" s="299"/>
      <c r="W85" s="58"/>
      <c r="X85" s="58"/>
      <c r="Y85" s="58"/>
      <c r="Z85" s="58"/>
      <c r="AA85" s="58"/>
      <c r="AB85" s="58"/>
      <c r="AC85" s="254"/>
      <c r="AD85" s="254"/>
      <c r="AE85" s="255"/>
      <c r="AF85" s="270"/>
      <c r="AG85" s="299"/>
      <c r="AH85" s="299"/>
      <c r="AI85" s="299"/>
      <c r="AJ85" s="299"/>
      <c r="AK85" s="58"/>
      <c r="AL85" s="58"/>
      <c r="AM85" s="58"/>
      <c r="AN85" s="58"/>
      <c r="AO85" s="58"/>
      <c r="AP85" s="58"/>
      <c r="AQ85" s="254"/>
      <c r="AR85" s="254"/>
      <c r="AS85" s="255"/>
      <c r="AT85" s="270"/>
      <c r="AU85" s="299"/>
      <c r="AV85" s="299"/>
      <c r="AW85" s="299"/>
      <c r="AX85" s="299"/>
      <c r="AY85" s="58"/>
      <c r="AZ85" s="58"/>
      <c r="BA85" s="58"/>
      <c r="BB85" s="58"/>
      <c r="BC85" s="58"/>
      <c r="BD85" s="58"/>
      <c r="BE85" s="254"/>
      <c r="BF85" s="254"/>
      <c r="BG85" s="255"/>
      <c r="BH85" s="270"/>
      <c r="BI85" s="299"/>
      <c r="BJ85" s="299"/>
      <c r="BK85" s="299"/>
      <c r="BL85" s="299"/>
      <c r="BM85" s="58"/>
      <c r="BN85" s="58"/>
      <c r="BO85" s="58"/>
      <c r="BP85" s="58"/>
      <c r="BQ85" s="58"/>
      <c r="BR85" s="58"/>
      <c r="BS85" s="254"/>
      <c r="BT85" s="254"/>
      <c r="BU85" s="255"/>
      <c r="BV85" s="270"/>
      <c r="BW85" s="287"/>
      <c r="BX85" s="222">
        <f t="shared" si="121"/>
        <v>0</v>
      </c>
      <c r="BY85" s="256"/>
      <c r="BZ85" s="1"/>
      <c r="CA85" s="2">
        <f t="shared" si="122"/>
        <v>0</v>
      </c>
      <c r="CB85" s="9">
        <f t="shared" si="123"/>
        <v>0</v>
      </c>
      <c r="CC85" s="9">
        <f t="shared" si="124"/>
        <v>0</v>
      </c>
      <c r="CD85" s="9">
        <f t="shared" si="125"/>
        <v>0</v>
      </c>
      <c r="CE85" s="9">
        <f t="shared" si="126"/>
        <v>0</v>
      </c>
      <c r="CF85" s="9">
        <f t="shared" si="127"/>
        <v>0</v>
      </c>
      <c r="CG85" s="9">
        <f t="shared" si="128"/>
        <v>0</v>
      </c>
    </row>
    <row r="86" spans="1:85" ht="16.5" thickTop="1" thickBot="1" x14ac:dyDescent="0.3">
      <c r="A86" s="252" t="s">
        <v>63</v>
      </c>
      <c r="B86" s="253"/>
      <c r="C86" s="253"/>
      <c r="D86" s="36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88">
        <f>SUM(O66:Q85)</f>
        <v>0</v>
      </c>
      <c r="P86" s="389"/>
      <c r="Q86" s="389"/>
      <c r="R86" s="337"/>
      <c r="S86" s="299"/>
      <c r="T86" s="299"/>
      <c r="U86" s="299"/>
      <c r="V86" s="299"/>
      <c r="W86" s="58"/>
      <c r="X86" s="58"/>
      <c r="Y86" s="58"/>
      <c r="Z86" s="58"/>
      <c r="AA86" s="58"/>
      <c r="AB86" s="58"/>
      <c r="AC86" s="388">
        <f>SUM(AC66:AE85)</f>
        <v>0</v>
      </c>
      <c r="AD86" s="389"/>
      <c r="AE86" s="389"/>
      <c r="AF86" s="270"/>
      <c r="AG86" s="299"/>
      <c r="AH86" s="299"/>
      <c r="AI86" s="299"/>
      <c r="AJ86" s="299"/>
      <c r="AK86" s="58"/>
      <c r="AL86" s="58"/>
      <c r="AM86" s="58"/>
      <c r="AN86" s="58"/>
      <c r="AO86" s="58"/>
      <c r="AP86" s="58"/>
      <c r="AQ86" s="380">
        <f>SUM(AQ66:AS85)</f>
        <v>0</v>
      </c>
      <c r="AR86" s="381"/>
      <c r="AS86" s="382"/>
      <c r="AT86" s="270"/>
      <c r="AU86" s="299"/>
      <c r="AV86" s="299"/>
      <c r="AW86" s="299"/>
      <c r="AX86" s="299"/>
      <c r="AY86" s="58"/>
      <c r="AZ86" s="58"/>
      <c r="BA86" s="58"/>
      <c r="BB86" s="58"/>
      <c r="BC86" s="58"/>
      <c r="BD86" s="58"/>
      <c r="BE86" s="380">
        <f>SUM(BE66:BG85)</f>
        <v>0</v>
      </c>
      <c r="BF86" s="381"/>
      <c r="BG86" s="382"/>
      <c r="BH86" s="270"/>
      <c r="BI86" s="299"/>
      <c r="BJ86" s="299"/>
      <c r="BK86" s="299"/>
      <c r="BL86" s="299"/>
      <c r="BM86" s="58"/>
      <c r="BN86" s="58"/>
      <c r="BO86" s="58"/>
      <c r="BP86" s="58"/>
      <c r="BQ86" s="58"/>
      <c r="BR86" s="58"/>
      <c r="BS86" s="380">
        <f>SUM(BS66:BU85)</f>
        <v>0</v>
      </c>
      <c r="BT86" s="381"/>
      <c r="BU86" s="382"/>
      <c r="BV86" s="270"/>
      <c r="BW86" s="288"/>
      <c r="BX86" s="242">
        <f t="shared" si="121"/>
        <v>0</v>
      </c>
      <c r="BY86" s="243"/>
      <c r="BZ86" s="1"/>
      <c r="CA86" s="110"/>
      <c r="CB86" s="111"/>
      <c r="CC86" s="111"/>
      <c r="CD86" s="111"/>
      <c r="CE86" s="111"/>
      <c r="CF86" s="111"/>
      <c r="CG86" s="112"/>
    </row>
    <row r="87" spans="1:85" ht="2.25" customHeight="1" thickTop="1" x14ac:dyDescent="0.25">
      <c r="A87" s="402"/>
      <c r="B87" s="247"/>
      <c r="C87" s="247"/>
      <c r="D87" s="362"/>
      <c r="E87" s="402"/>
      <c r="F87" s="247"/>
      <c r="G87" s="247"/>
      <c r="H87" s="247"/>
      <c r="I87" s="246"/>
      <c r="J87" s="246"/>
      <c r="K87" s="246"/>
      <c r="L87" s="246"/>
      <c r="M87" s="246"/>
      <c r="N87" s="246"/>
      <c r="O87" s="246"/>
      <c r="P87" s="246"/>
      <c r="Q87" s="246"/>
      <c r="R87" s="337"/>
      <c r="S87" s="402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8"/>
      <c r="AF87" s="270"/>
      <c r="AG87" s="402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8"/>
      <c r="AT87" s="270"/>
      <c r="AU87" s="402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8"/>
      <c r="BH87" s="270"/>
      <c r="BI87" s="402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8"/>
      <c r="BV87" s="270"/>
      <c r="BW87" s="370"/>
      <c r="BX87" s="246"/>
      <c r="BY87" s="270"/>
      <c r="BZ87" s="1"/>
      <c r="CA87" s="153"/>
      <c r="CB87" s="153"/>
      <c r="CC87" s="153"/>
      <c r="CD87" s="153"/>
      <c r="CE87" s="153"/>
      <c r="CF87" s="153"/>
      <c r="CG87" s="153"/>
    </row>
    <row r="88" spans="1:85" ht="15.75" thickBot="1" x14ac:dyDescent="0.3">
      <c r="A88" s="199" t="s">
        <v>64</v>
      </c>
      <c r="B88" s="200"/>
      <c r="C88" s="200"/>
      <c r="D88" s="362"/>
      <c r="E88" s="201"/>
      <c r="F88" s="202"/>
      <c r="G88" s="202"/>
      <c r="H88" s="202"/>
      <c r="I88" s="202"/>
      <c r="J88" s="202"/>
      <c r="K88" s="202"/>
      <c r="L88" s="202"/>
      <c r="M88" s="202"/>
      <c r="N88" s="203"/>
      <c r="O88" s="409">
        <f>Q44+O52+O56+O64+O86</f>
        <v>0</v>
      </c>
      <c r="P88" s="410"/>
      <c r="Q88" s="410"/>
      <c r="R88" s="337"/>
      <c r="S88" s="368"/>
      <c r="T88" s="218"/>
      <c r="U88" s="218"/>
      <c r="V88" s="218"/>
      <c r="W88" s="218"/>
      <c r="X88" s="218"/>
      <c r="Y88" s="218"/>
      <c r="Z88" s="218"/>
      <c r="AA88" s="218"/>
      <c r="AB88" s="369"/>
      <c r="AC88" s="409">
        <f>AE44+AC52+AC56+AC64+AC86</f>
        <v>0</v>
      </c>
      <c r="AD88" s="410"/>
      <c r="AE88" s="410"/>
      <c r="AF88" s="270"/>
      <c r="AG88" s="368"/>
      <c r="AH88" s="218"/>
      <c r="AI88" s="218"/>
      <c r="AJ88" s="218"/>
      <c r="AK88" s="218"/>
      <c r="AL88" s="218"/>
      <c r="AM88" s="218"/>
      <c r="AN88" s="218"/>
      <c r="AO88" s="218"/>
      <c r="AP88" s="369"/>
      <c r="AQ88" s="409">
        <f>AS44+AQ52+AQ56+AQ64+AQ86</f>
        <v>0</v>
      </c>
      <c r="AR88" s="410"/>
      <c r="AS88" s="411"/>
      <c r="AT88" s="270"/>
      <c r="AU88" s="368"/>
      <c r="AV88" s="218"/>
      <c r="AW88" s="218"/>
      <c r="AX88" s="218"/>
      <c r="AY88" s="218"/>
      <c r="AZ88" s="218"/>
      <c r="BA88" s="218"/>
      <c r="BB88" s="218"/>
      <c r="BC88" s="218"/>
      <c r="BD88" s="369"/>
      <c r="BE88" s="409">
        <f>BG44+BE52+BE56+BE64+BE86</f>
        <v>0</v>
      </c>
      <c r="BF88" s="410"/>
      <c r="BG88" s="411"/>
      <c r="BH88" s="270"/>
      <c r="BI88" s="368"/>
      <c r="BJ88" s="218"/>
      <c r="BK88" s="218"/>
      <c r="BL88" s="218"/>
      <c r="BM88" s="218"/>
      <c r="BN88" s="218"/>
      <c r="BO88" s="218"/>
      <c r="BP88" s="218"/>
      <c r="BQ88" s="218"/>
      <c r="BR88" s="369"/>
      <c r="BS88" s="409">
        <f>BU44+BS52+BS56+BS64+BS86</f>
        <v>0</v>
      </c>
      <c r="BT88" s="410"/>
      <c r="BU88" s="411"/>
      <c r="BV88" s="270"/>
      <c r="BW88" s="233"/>
      <c r="BX88" s="197">
        <f t="shared" ref="BX88:BX94" si="129">O88+AC88+AQ88+BE88+BS88</f>
        <v>0</v>
      </c>
      <c r="BY88" s="198"/>
      <c r="BZ88" s="1"/>
      <c r="CA88" s="2" t="s">
        <v>155</v>
      </c>
      <c r="CB88" s="54">
        <f>SUM(CB46:CB85)</f>
        <v>0</v>
      </c>
      <c r="CC88" s="54">
        <f t="shared" ref="CC88:CF88" si="130">SUM(CC46:CC85)</f>
        <v>0</v>
      </c>
      <c r="CD88" s="54">
        <f t="shared" si="130"/>
        <v>0</v>
      </c>
      <c r="CE88" s="54">
        <f t="shared" si="130"/>
        <v>0</v>
      </c>
      <c r="CF88" s="54">
        <f t="shared" si="130"/>
        <v>0</v>
      </c>
      <c r="CG88" s="9">
        <f>SUM(CB88:CF88)</f>
        <v>0</v>
      </c>
    </row>
    <row r="89" spans="1:85" ht="15" hidden="1" customHeight="1" thickTop="1" thickBot="1" x14ac:dyDescent="0.3">
      <c r="A89" s="181" t="s">
        <v>65</v>
      </c>
      <c r="B89" s="224"/>
      <c r="C89" s="182"/>
      <c r="D89" s="362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7">
        <f>IF(O70&gt;25000,(25000),(O70))</f>
        <v>0</v>
      </c>
      <c r="P89" s="238"/>
      <c r="Q89" s="239"/>
      <c r="R89" s="3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7">
        <f>IF(O89&gt;25000,0,IF((O70+AC70)&lt;25000,AC70,(25000-O89)))</f>
        <v>0</v>
      </c>
      <c r="AD89" s="238"/>
      <c r="AE89" s="239"/>
      <c r="AF89" s="270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40">
        <f>IF(O89+AC89&gt;=25000,0,IF((O70+AC70+AQ70)&lt;25000,AQ70,(25000-O70-AC70)))</f>
        <v>0</v>
      </c>
      <c r="AR89" s="238"/>
      <c r="AS89" s="241"/>
      <c r="AT89" s="27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37">
        <f>IF(O89+AC89+AQ89&gt;=25000,0,IF((O70+AC70+AQ70+BE70)&lt;25000,BE70,(25000-O89-AC89-AQ89)))</f>
        <v>0</v>
      </c>
      <c r="BF89" s="238"/>
      <c r="BG89" s="239"/>
      <c r="BH89" s="270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7">
        <f>IF(O89+AC89+AQ89+BE89&gt;=25000,0,IF((O70+AC70+AQ70+BE70+BS70)&lt;25000,BS70,(25000-O89-AC89-AQ89-BE89)))</f>
        <v>0</v>
      </c>
      <c r="BT89" s="238"/>
      <c r="BU89" s="239"/>
      <c r="BV89" s="270"/>
      <c r="BW89" s="234"/>
      <c r="BX89" s="222">
        <f t="shared" si="129"/>
        <v>0</v>
      </c>
      <c r="BY89" s="223"/>
      <c r="BZ89" s="99"/>
      <c r="CA89" s="2"/>
      <c r="CB89" s="2"/>
      <c r="CC89" s="2"/>
      <c r="CD89" s="2"/>
      <c r="CE89" s="2"/>
      <c r="CF89" s="2"/>
      <c r="CG89" s="2"/>
    </row>
    <row r="90" spans="1:85" ht="15" hidden="1" customHeight="1" thickBot="1" x14ac:dyDescent="0.3">
      <c r="A90" s="181" t="s">
        <v>66</v>
      </c>
      <c r="B90" s="224"/>
      <c r="C90" s="182"/>
      <c r="D90" s="362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2">
        <f>IF(O71&gt;25000,(25000),(O71))</f>
        <v>0</v>
      </c>
      <c r="P90" s="230"/>
      <c r="Q90" s="223"/>
      <c r="R90" s="33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2">
        <f>IF(O90&gt;25000,0,IF((O71+AC71)&lt;25000,AC71,(25000-O90)))</f>
        <v>0</v>
      </c>
      <c r="AD90" s="230"/>
      <c r="AE90" s="223"/>
      <c r="AF90" s="27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1">
        <f>IF(O90+AC90&gt;=25000,0,IF((O71+AC71+AQ71)&lt;25000,AQ71,(25000-O71-AC71)))</f>
        <v>0</v>
      </c>
      <c r="AR90" s="230"/>
      <c r="AS90" s="232"/>
      <c r="AT90" s="27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2">
        <f>IF(O90+AC90+AQ90&gt;=25000,0,IF((O71+AC71+AQ71+BE71)&lt;25000,BE71,(25000-O90-AC90-AQ90)))</f>
        <v>0</v>
      </c>
      <c r="BF90" s="230"/>
      <c r="BG90" s="223"/>
      <c r="BH90" s="270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2">
        <f>IF(O90+AC90+AQ90+BE90&gt;=25000,0,IF((O71+AC71+AQ71+BE71+BS71)&lt;25000,BS71,(25000-O90-AC90-AQ90-BE90)))</f>
        <v>0</v>
      </c>
      <c r="BT90" s="230"/>
      <c r="BU90" s="223"/>
      <c r="BV90" s="270"/>
      <c r="BW90" s="234"/>
      <c r="BX90" s="222">
        <f t="shared" si="129"/>
        <v>0</v>
      </c>
      <c r="BY90" s="223"/>
      <c r="BZ90" s="99"/>
      <c r="CA90" s="2"/>
      <c r="CB90" s="2"/>
      <c r="CC90" s="2"/>
      <c r="CD90" s="2"/>
      <c r="CE90" s="2"/>
      <c r="CF90" s="2"/>
      <c r="CG90" s="2"/>
    </row>
    <row r="91" spans="1:85" ht="15" hidden="1" customHeight="1" thickBot="1" x14ac:dyDescent="0.3">
      <c r="A91" s="181" t="s">
        <v>67</v>
      </c>
      <c r="B91" s="224"/>
      <c r="C91" s="182"/>
      <c r="D91" s="36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2">
        <f>IF(O72&gt;25000,(25000),(O72))</f>
        <v>0</v>
      </c>
      <c r="P91" s="230"/>
      <c r="Q91" s="223"/>
      <c r="R91" s="33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2">
        <f>IF(O91&gt;25000,0,IF((O72+AC72)&lt;25000,AC72,(25000-O91)))</f>
        <v>0</v>
      </c>
      <c r="AD91" s="230"/>
      <c r="AE91" s="223"/>
      <c r="AF91" s="270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1">
        <f>IF(O91+AC91&gt;=25000,0,IF((O72+AC72+AQ72)&lt;25000,AQ72,(25000-O72-AC72)))</f>
        <v>0</v>
      </c>
      <c r="AR91" s="230"/>
      <c r="AS91" s="232"/>
      <c r="AT91" s="27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2">
        <f>IF(O91+AC91+AQ91&gt;=25000,0,IF((O72+AC72+AQ72+BE72)&lt;25000,BE72,(25000-O91-AC91-AQ91)))</f>
        <v>0</v>
      </c>
      <c r="BF91" s="230"/>
      <c r="BG91" s="223"/>
      <c r="BH91" s="270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2">
        <f>IF(O91+AC91+AQ91+BE91&gt;=25000,0,IF((O72+AC72+AQ72+BE72+BS72)&lt;25000,BS72,(25000-O91-AC91-AQ91-BE91)))</f>
        <v>0</v>
      </c>
      <c r="BT91" s="230"/>
      <c r="BU91" s="223"/>
      <c r="BV91" s="270"/>
      <c r="BW91" s="234"/>
      <c r="BX91" s="222">
        <f t="shared" si="129"/>
        <v>0</v>
      </c>
      <c r="BY91" s="223"/>
      <c r="BZ91" s="99"/>
      <c r="CA91" s="2"/>
      <c r="CB91" s="2"/>
      <c r="CC91" s="2"/>
      <c r="CD91" s="2"/>
      <c r="CE91" s="2"/>
      <c r="CF91" s="2"/>
      <c r="CG91" s="2"/>
    </row>
    <row r="92" spans="1:85" ht="15" hidden="1" customHeight="1" thickBot="1" x14ac:dyDescent="0.3">
      <c r="A92" s="181" t="s">
        <v>68</v>
      </c>
      <c r="B92" s="224"/>
      <c r="C92" s="182"/>
      <c r="D92" s="36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2">
        <f>IF(O73&gt;25000,(25000),(O73))</f>
        <v>0</v>
      </c>
      <c r="P92" s="230"/>
      <c r="Q92" s="223"/>
      <c r="R92" s="33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2">
        <f>IF(O92&gt;25000,0,IF((O73+AC73)&lt;25000,AC73,(25000-O92)))</f>
        <v>0</v>
      </c>
      <c r="AD92" s="230"/>
      <c r="AE92" s="223"/>
      <c r="AF92" s="270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1">
        <f>IF(O92+AC92&gt;=25000,0,IF((O73+AC73+AQ73)&lt;25000,AQ73,(25000-O73-AC73)))</f>
        <v>0</v>
      </c>
      <c r="AR92" s="230"/>
      <c r="AS92" s="232"/>
      <c r="AT92" s="27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2">
        <f>IF(O92+AC92+AQ92&gt;=25000,0,IF((O73+AC73+AQ73+BE73)&lt;25000,BE73,(25000-O92-AC92-AQ92)))</f>
        <v>0</v>
      </c>
      <c r="BF92" s="230"/>
      <c r="BG92" s="223"/>
      <c r="BH92" s="270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2">
        <f>IF(O92+AC92+AQ92+BE92&gt;=25000,0,IF((O73+AC73+AQ73+BE73+BS73)&lt;25000,BS73,(25000-O92-AC92-AQ92-BE92)))</f>
        <v>0</v>
      </c>
      <c r="BT92" s="230"/>
      <c r="BU92" s="223"/>
      <c r="BV92" s="270"/>
      <c r="BW92" s="234"/>
      <c r="BX92" s="222">
        <f t="shared" si="129"/>
        <v>0</v>
      </c>
      <c r="BY92" s="223"/>
      <c r="BZ92" s="99"/>
      <c r="CA92" s="2"/>
      <c r="CB92" s="2"/>
      <c r="CC92" s="2"/>
      <c r="CD92" s="2"/>
      <c r="CE92" s="2"/>
      <c r="CF92" s="2"/>
      <c r="CG92" s="2"/>
    </row>
    <row r="93" spans="1:85" ht="15" hidden="1" customHeight="1" thickBot="1" x14ac:dyDescent="0.3">
      <c r="A93" s="181" t="s">
        <v>69</v>
      </c>
      <c r="B93" s="224"/>
      <c r="C93" s="182"/>
      <c r="D93" s="36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2">
        <f>IF(O74&gt;25000,(25000),(O74))</f>
        <v>0</v>
      </c>
      <c r="P93" s="230"/>
      <c r="Q93" s="223"/>
      <c r="R93" s="33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2">
        <f>IF(O93&gt;25000,0,IF((O74+AC74)&lt;25000,AC74,(25000-O93)))</f>
        <v>0</v>
      </c>
      <c r="AD93" s="230"/>
      <c r="AE93" s="223"/>
      <c r="AF93" s="270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1">
        <f>IF(O93+AC93&gt;=25000,0,IF((O74+AC74+AQ74)&lt;25000,AQ74,(25000-O74-AC74)))</f>
        <v>0</v>
      </c>
      <c r="AR93" s="230"/>
      <c r="AS93" s="232"/>
      <c r="AT93" s="27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2">
        <f>IF(O93+AC93+AQ93&gt;=25000,0,IF((O74+AC74+AQ74+BE74)&lt;25000,BE74,(25000-O93-AC93-AQ93)))</f>
        <v>0</v>
      </c>
      <c r="BF93" s="230"/>
      <c r="BG93" s="223"/>
      <c r="BH93" s="270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2">
        <f>IF(O93+AC93+AQ93+BE93&gt;=25000,0,IF((O74+AC74+AQ74+BE74+BS74)&lt;25000,BS74,(25000-O93-AC93-AQ93-BE93)))</f>
        <v>0</v>
      </c>
      <c r="BT93" s="230"/>
      <c r="BU93" s="223"/>
      <c r="BV93" s="270"/>
      <c r="BW93" s="234"/>
      <c r="BX93" s="222">
        <f t="shared" si="129"/>
        <v>0</v>
      </c>
      <c r="BY93" s="223"/>
      <c r="BZ93" s="99"/>
      <c r="CA93" s="2"/>
      <c r="CB93" s="2"/>
      <c r="CC93" s="2"/>
      <c r="CD93" s="2"/>
      <c r="CE93" s="2"/>
      <c r="CF93" s="2"/>
      <c r="CG93" s="2"/>
    </row>
    <row r="94" spans="1:85" ht="15" hidden="1" customHeight="1" thickBot="1" x14ac:dyDescent="0.3">
      <c r="A94" s="181" t="s">
        <v>70</v>
      </c>
      <c r="B94" s="224"/>
      <c r="C94" s="182"/>
      <c r="D94" s="36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5">
        <f>SUM(O89:Q93)</f>
        <v>0</v>
      </c>
      <c r="P94" s="226"/>
      <c r="Q94" s="227"/>
      <c r="R94" s="33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5">
        <f>SUM(AC89:AE93)</f>
        <v>0</v>
      </c>
      <c r="AD94" s="226"/>
      <c r="AE94" s="227"/>
      <c r="AF94" s="270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8">
        <f>SUM(AQ89:AS93)</f>
        <v>0</v>
      </c>
      <c r="AR94" s="226"/>
      <c r="AS94" s="229"/>
      <c r="AT94" s="27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5">
        <f>SUM(BE89:BG93)</f>
        <v>0</v>
      </c>
      <c r="BF94" s="226"/>
      <c r="BG94" s="227"/>
      <c r="BH94" s="270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5">
        <f>SUM(BS89:BU93)</f>
        <v>0</v>
      </c>
      <c r="BT94" s="226"/>
      <c r="BU94" s="227"/>
      <c r="BV94" s="270"/>
      <c r="BW94" s="234"/>
      <c r="BX94" s="230">
        <f t="shared" si="129"/>
        <v>0</v>
      </c>
      <c r="BY94" s="223"/>
      <c r="BZ94" s="99"/>
      <c r="CA94" s="2"/>
      <c r="CB94" s="2"/>
      <c r="CC94" s="2"/>
      <c r="CD94" s="2"/>
      <c r="CE94" s="2"/>
      <c r="CF94" s="2"/>
      <c r="CG94" s="2"/>
    </row>
    <row r="95" spans="1:85" ht="15.75" thickBot="1" x14ac:dyDescent="0.3">
      <c r="A95" s="199" t="s">
        <v>71</v>
      </c>
      <c r="B95" s="200"/>
      <c r="C95" s="220"/>
      <c r="D95" s="362"/>
      <c r="E95" s="371">
        <f>'1.Salaries Rates Dates'!B37</f>
        <v>0.51500000000000001</v>
      </c>
      <c r="F95" s="372"/>
      <c r="G95" s="372"/>
      <c r="H95" s="372"/>
      <c r="I95" s="372"/>
      <c r="J95" s="372"/>
      <c r="K95" s="372"/>
      <c r="L95" s="372"/>
      <c r="M95" s="372"/>
      <c r="N95" s="373"/>
      <c r="O95" s="212"/>
      <c r="P95" s="213"/>
      <c r="Q95" s="214"/>
      <c r="R95" s="337"/>
      <c r="S95" s="364">
        <f>'1.Salaries Rates Dates'!B37</f>
        <v>0.51500000000000001</v>
      </c>
      <c r="T95" s="365"/>
      <c r="U95" s="365"/>
      <c r="V95" s="365"/>
      <c r="W95" s="365"/>
      <c r="X95" s="365"/>
      <c r="Y95" s="365"/>
      <c r="Z95" s="365"/>
      <c r="AA95" s="365"/>
      <c r="AB95" s="366"/>
      <c r="AC95" s="212"/>
      <c r="AD95" s="213"/>
      <c r="AE95" s="214"/>
      <c r="AF95" s="270"/>
      <c r="AG95" s="364">
        <f>'1.Salaries Rates Dates'!B37</f>
        <v>0.51500000000000001</v>
      </c>
      <c r="AH95" s="365"/>
      <c r="AI95" s="365"/>
      <c r="AJ95" s="365"/>
      <c r="AK95" s="365"/>
      <c r="AL95" s="365"/>
      <c r="AM95" s="365"/>
      <c r="AN95" s="365"/>
      <c r="AO95" s="365"/>
      <c r="AP95" s="366"/>
      <c r="AQ95" s="212"/>
      <c r="AR95" s="213"/>
      <c r="AS95" s="214"/>
      <c r="AT95" s="270"/>
      <c r="AU95" s="364">
        <f>'1.Salaries Rates Dates'!B37</f>
        <v>0.51500000000000001</v>
      </c>
      <c r="AV95" s="365"/>
      <c r="AW95" s="365"/>
      <c r="AX95" s="365"/>
      <c r="AY95" s="365"/>
      <c r="AZ95" s="365"/>
      <c r="BA95" s="365"/>
      <c r="BB95" s="365"/>
      <c r="BC95" s="365"/>
      <c r="BD95" s="366"/>
      <c r="BE95" s="212"/>
      <c r="BF95" s="213"/>
      <c r="BG95" s="214"/>
      <c r="BH95" s="270"/>
      <c r="BI95" s="364">
        <f>'1.Salaries Rates Dates'!B37</f>
        <v>0.51500000000000001</v>
      </c>
      <c r="BJ95" s="365"/>
      <c r="BK95" s="365"/>
      <c r="BL95" s="365"/>
      <c r="BM95" s="365"/>
      <c r="BN95" s="365"/>
      <c r="BO95" s="365"/>
      <c r="BP95" s="365"/>
      <c r="BQ95" s="365"/>
      <c r="BR95" s="366"/>
      <c r="BS95" s="212"/>
      <c r="BT95" s="213"/>
      <c r="BU95" s="214"/>
      <c r="BV95" s="270"/>
      <c r="BW95" s="234"/>
      <c r="BX95" s="218"/>
      <c r="BY95" s="219"/>
      <c r="BZ95" s="1"/>
      <c r="CA95" s="110"/>
      <c r="CB95" s="111"/>
      <c r="CC95" s="111"/>
      <c r="CD95" s="111"/>
      <c r="CE95" s="111"/>
      <c r="CF95" s="111"/>
      <c r="CG95" s="112"/>
    </row>
    <row r="96" spans="1:85" ht="15.75" customHeight="1" thickBot="1" x14ac:dyDescent="0.3">
      <c r="A96" s="199" t="s">
        <v>72</v>
      </c>
      <c r="B96" s="200"/>
      <c r="C96" s="200"/>
      <c r="D96" s="362"/>
      <c r="E96" s="204" t="s">
        <v>73</v>
      </c>
      <c r="F96" s="205"/>
      <c r="G96" s="205"/>
      <c r="H96" s="205"/>
      <c r="I96" s="205"/>
      <c r="J96" s="205"/>
      <c r="K96" s="205"/>
      <c r="L96" s="205"/>
      <c r="M96" s="205"/>
      <c r="N96" s="206"/>
      <c r="O96" s="374">
        <f>SUM(Q44,O56,O63,O66:Q69,O75,O77:Q85,O94)</f>
        <v>0</v>
      </c>
      <c r="P96" s="375"/>
      <c r="Q96" s="193"/>
      <c r="R96" s="337"/>
      <c r="S96" s="234"/>
      <c r="T96" s="299"/>
      <c r="U96" s="299"/>
      <c r="V96" s="299"/>
      <c r="W96" s="299"/>
      <c r="X96" s="299"/>
      <c r="Y96" s="299"/>
      <c r="Z96" s="299"/>
      <c r="AA96" s="299"/>
      <c r="AB96" s="367"/>
      <c r="AC96" s="374">
        <f>SUM(AE44,AC56,AC63,AC66:AE69,AC75,AC77:AE85,AC94)</f>
        <v>0</v>
      </c>
      <c r="AD96" s="375"/>
      <c r="AE96" s="193"/>
      <c r="AF96" s="270"/>
      <c r="AG96" s="234"/>
      <c r="AH96" s="299"/>
      <c r="AI96" s="299"/>
      <c r="AJ96" s="299"/>
      <c r="AK96" s="299"/>
      <c r="AL96" s="299"/>
      <c r="AM96" s="299"/>
      <c r="AN96" s="299"/>
      <c r="AO96" s="299"/>
      <c r="AP96" s="367"/>
      <c r="AQ96" s="374">
        <f>SUM(AS44,AQ56,AQ63,AQ66:AS69,AQ75,AQ77:AS85,AQ94)</f>
        <v>0</v>
      </c>
      <c r="AR96" s="375"/>
      <c r="AS96" s="193"/>
      <c r="AT96" s="270"/>
      <c r="AU96" s="234"/>
      <c r="AV96" s="299"/>
      <c r="AW96" s="299"/>
      <c r="AX96" s="299"/>
      <c r="AY96" s="299"/>
      <c r="AZ96" s="299"/>
      <c r="BA96" s="299"/>
      <c r="BB96" s="299"/>
      <c r="BC96" s="299"/>
      <c r="BD96" s="367"/>
      <c r="BE96" s="374">
        <f>SUM(BG44,BE56,BE63,BE66:BG69,BE75,BE77:BG85,BE94)</f>
        <v>0</v>
      </c>
      <c r="BF96" s="375"/>
      <c r="BG96" s="193"/>
      <c r="BH96" s="270"/>
      <c r="BI96" s="234"/>
      <c r="BJ96" s="299"/>
      <c r="BK96" s="299"/>
      <c r="BL96" s="299"/>
      <c r="BM96" s="299"/>
      <c r="BN96" s="299"/>
      <c r="BO96" s="299"/>
      <c r="BP96" s="299"/>
      <c r="BQ96" s="299"/>
      <c r="BR96" s="367"/>
      <c r="BS96" s="374">
        <f>SUM(BU44,BS56,BS63,BS66:BU69,BS75,BS77:BU85,BS94)</f>
        <v>0</v>
      </c>
      <c r="BT96" s="375"/>
      <c r="BU96" s="193"/>
      <c r="BV96" s="270"/>
      <c r="BW96" s="235"/>
      <c r="BX96" s="197">
        <f>O96+AC96+AQ96+BE96+BS96</f>
        <v>0</v>
      </c>
      <c r="BY96" s="198"/>
      <c r="BZ96" s="1"/>
      <c r="CA96" s="110"/>
      <c r="CB96" s="111"/>
      <c r="CC96" s="111"/>
      <c r="CD96" s="111"/>
      <c r="CE96" s="111"/>
      <c r="CF96" s="111"/>
      <c r="CG96" s="112"/>
    </row>
    <row r="97" spans="1:85" ht="15.75" thickBot="1" x14ac:dyDescent="0.3">
      <c r="A97" s="199" t="s">
        <v>74</v>
      </c>
      <c r="B97" s="200"/>
      <c r="C97" s="200"/>
      <c r="D97" s="362"/>
      <c r="E97" s="204"/>
      <c r="F97" s="205"/>
      <c r="G97" s="205"/>
      <c r="H97" s="205"/>
      <c r="I97" s="205"/>
      <c r="J97" s="205"/>
      <c r="K97" s="205"/>
      <c r="L97" s="205"/>
      <c r="M97" s="205"/>
      <c r="N97" s="206"/>
      <c r="O97" s="374">
        <f>O96*E95</f>
        <v>0</v>
      </c>
      <c r="P97" s="375"/>
      <c r="Q97" s="193"/>
      <c r="R97" s="337"/>
      <c r="S97" s="234"/>
      <c r="T97" s="299"/>
      <c r="U97" s="299"/>
      <c r="V97" s="299"/>
      <c r="W97" s="299"/>
      <c r="X97" s="299"/>
      <c r="Y97" s="299"/>
      <c r="Z97" s="299"/>
      <c r="AA97" s="299"/>
      <c r="AB97" s="367"/>
      <c r="AC97" s="374">
        <f>AC96*S95</f>
        <v>0</v>
      </c>
      <c r="AD97" s="375"/>
      <c r="AE97" s="193"/>
      <c r="AF97" s="270"/>
      <c r="AG97" s="234"/>
      <c r="AH97" s="299"/>
      <c r="AI97" s="299"/>
      <c r="AJ97" s="299"/>
      <c r="AK97" s="299"/>
      <c r="AL97" s="299"/>
      <c r="AM97" s="299"/>
      <c r="AN97" s="299"/>
      <c r="AO97" s="299"/>
      <c r="AP97" s="367"/>
      <c r="AQ97" s="374">
        <f>AQ96*AG95</f>
        <v>0</v>
      </c>
      <c r="AR97" s="375"/>
      <c r="AS97" s="376"/>
      <c r="AT97" s="270"/>
      <c r="AU97" s="234"/>
      <c r="AV97" s="299"/>
      <c r="AW97" s="299"/>
      <c r="AX97" s="299"/>
      <c r="AY97" s="299"/>
      <c r="AZ97" s="299"/>
      <c r="BA97" s="299"/>
      <c r="BB97" s="299"/>
      <c r="BC97" s="299"/>
      <c r="BD97" s="367"/>
      <c r="BE97" s="374">
        <f>BE96*AU95</f>
        <v>0</v>
      </c>
      <c r="BF97" s="375"/>
      <c r="BG97" s="376"/>
      <c r="BH97" s="270"/>
      <c r="BI97" s="234"/>
      <c r="BJ97" s="299"/>
      <c r="BK97" s="299"/>
      <c r="BL97" s="299"/>
      <c r="BM97" s="299"/>
      <c r="BN97" s="299"/>
      <c r="BO97" s="299"/>
      <c r="BP97" s="299"/>
      <c r="BQ97" s="299"/>
      <c r="BR97" s="367"/>
      <c r="BS97" s="374">
        <f>BS96*BI95</f>
        <v>0</v>
      </c>
      <c r="BT97" s="375"/>
      <c r="BU97" s="376"/>
      <c r="BV97" s="270"/>
      <c r="BW97" s="235"/>
      <c r="BX97" s="197">
        <f>O97+AC97+AQ97+BE97+BS97</f>
        <v>0</v>
      </c>
      <c r="BY97" s="198"/>
      <c r="BZ97" s="1"/>
      <c r="CA97" s="136">
        <v>7001</v>
      </c>
      <c r="CB97" s="9">
        <f>O97</f>
        <v>0</v>
      </c>
      <c r="CC97" s="9">
        <f>AC97</f>
        <v>0</v>
      </c>
      <c r="CD97" s="9">
        <f>AQ97</f>
        <v>0</v>
      </c>
      <c r="CE97" s="9">
        <f>BE97</f>
        <v>0</v>
      </c>
      <c r="CF97" s="9">
        <f>BS97</f>
        <v>0</v>
      </c>
      <c r="CG97" s="9">
        <f>SUM(CB97:CF97)</f>
        <v>0</v>
      </c>
    </row>
    <row r="98" spans="1:85" ht="15.75" thickTop="1" x14ac:dyDescent="0.25">
      <c r="A98" s="414" t="s">
        <v>75</v>
      </c>
      <c r="B98" s="415"/>
      <c r="C98" s="415"/>
      <c r="D98" s="363"/>
      <c r="E98" s="204"/>
      <c r="F98" s="205"/>
      <c r="G98" s="205"/>
      <c r="H98" s="205"/>
      <c r="I98" s="205"/>
      <c r="J98" s="205"/>
      <c r="K98" s="205"/>
      <c r="L98" s="205"/>
      <c r="M98" s="205"/>
      <c r="N98" s="206"/>
      <c r="O98" s="377">
        <f>O88+O97</f>
        <v>0</v>
      </c>
      <c r="P98" s="378"/>
      <c r="Q98" s="386"/>
      <c r="R98" s="387"/>
      <c r="S98" s="234"/>
      <c r="T98" s="299"/>
      <c r="U98" s="299"/>
      <c r="V98" s="299"/>
      <c r="W98" s="299"/>
      <c r="X98" s="299"/>
      <c r="Y98" s="299"/>
      <c r="Z98" s="299"/>
      <c r="AA98" s="299"/>
      <c r="AB98" s="367"/>
      <c r="AC98" s="377">
        <f>AC88+AC97</f>
        <v>0</v>
      </c>
      <c r="AD98" s="378"/>
      <c r="AE98" s="386"/>
      <c r="AF98" s="251"/>
      <c r="AG98" s="234"/>
      <c r="AH98" s="299"/>
      <c r="AI98" s="299"/>
      <c r="AJ98" s="299"/>
      <c r="AK98" s="299"/>
      <c r="AL98" s="299"/>
      <c r="AM98" s="299"/>
      <c r="AN98" s="299"/>
      <c r="AO98" s="299"/>
      <c r="AP98" s="367"/>
      <c r="AQ98" s="377">
        <f>AQ88+AQ97</f>
        <v>0</v>
      </c>
      <c r="AR98" s="378"/>
      <c r="AS98" s="379"/>
      <c r="AT98" s="251"/>
      <c r="AU98" s="234"/>
      <c r="AV98" s="299"/>
      <c r="AW98" s="299"/>
      <c r="AX98" s="299"/>
      <c r="AY98" s="299"/>
      <c r="AZ98" s="299"/>
      <c r="BA98" s="299"/>
      <c r="BB98" s="299"/>
      <c r="BC98" s="299"/>
      <c r="BD98" s="367"/>
      <c r="BE98" s="377">
        <f>BE88+BE97</f>
        <v>0</v>
      </c>
      <c r="BF98" s="378"/>
      <c r="BG98" s="379"/>
      <c r="BH98" s="251"/>
      <c r="BI98" s="234"/>
      <c r="BJ98" s="299"/>
      <c r="BK98" s="299"/>
      <c r="BL98" s="299"/>
      <c r="BM98" s="299"/>
      <c r="BN98" s="299"/>
      <c r="BO98" s="299"/>
      <c r="BP98" s="299"/>
      <c r="BQ98" s="299"/>
      <c r="BR98" s="367"/>
      <c r="BS98" s="377">
        <f>BS88+BS97</f>
        <v>0</v>
      </c>
      <c r="BT98" s="378"/>
      <c r="BU98" s="379"/>
      <c r="BV98" s="251"/>
      <c r="BW98" s="236"/>
      <c r="BX98" s="407">
        <f>O98+AC98+AQ98+BE98+BS98</f>
        <v>0</v>
      </c>
      <c r="BY98" s="408"/>
      <c r="BZ98" s="1"/>
      <c r="CA98" s="2" t="s">
        <v>156</v>
      </c>
      <c r="CB98" s="9">
        <f>CB88+CB97</f>
        <v>0</v>
      </c>
      <c r="CC98" s="9">
        <f t="shared" ref="CC98:CF98" si="131">CC88+CC97</f>
        <v>0</v>
      </c>
      <c r="CD98" s="9">
        <f t="shared" si="131"/>
        <v>0</v>
      </c>
      <c r="CE98" s="9">
        <f t="shared" si="131"/>
        <v>0</v>
      </c>
      <c r="CF98" s="9">
        <f t="shared" si="131"/>
        <v>0</v>
      </c>
      <c r="CG98" s="9">
        <f>SUM(CB98:CF98)</f>
        <v>0</v>
      </c>
    </row>
    <row r="99" spans="1:85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4"/>
      <c r="P99" s="129" t="s">
        <v>76</v>
      </c>
      <c r="Q99" s="155">
        <v>0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4"/>
      <c r="AD99" s="129" t="s">
        <v>76</v>
      </c>
      <c r="AE99" s="155">
        <v>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4"/>
      <c r="AR99" s="129" t="s">
        <v>76</v>
      </c>
      <c r="AS99" s="155">
        <v>0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4"/>
      <c r="BF99" s="129" t="s">
        <v>76</v>
      </c>
      <c r="BG99" s="155">
        <v>0</v>
      </c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4"/>
      <c r="BT99" s="129" t="s">
        <v>76</v>
      </c>
      <c r="BU99" s="155">
        <v>0</v>
      </c>
      <c r="BV99" s="151"/>
      <c r="BW99" s="151"/>
      <c r="BX99" s="151"/>
      <c r="BY99" s="151"/>
      <c r="CA99" s="151"/>
      <c r="CB99" s="151"/>
      <c r="CC99" s="151"/>
      <c r="CD99" s="151"/>
      <c r="CE99" s="151"/>
      <c r="CF99" s="151"/>
      <c r="CG99" s="151"/>
    </row>
    <row r="100" spans="1:85" x14ac:dyDescent="0.25">
      <c r="O100" s="44"/>
      <c r="P100" s="45" t="str">
        <f>IF(Q100&lt;0,"Over:",IF(Q100&gt;0,"Under:",IF(Q100=0,"Over/Under:")))</f>
        <v>Over/Under:</v>
      </c>
      <c r="Q100" s="46">
        <f>IF(Q99&gt;0,Q99-O98,0)</f>
        <v>0</v>
      </c>
      <c r="AC100" s="44"/>
      <c r="AD100" s="45" t="str">
        <f>IF(AE100&lt;0,"Over:",IF(AE100&gt;0,"Under:",IF(AE100=0,"Over/Under:")))</f>
        <v>Over/Under:</v>
      </c>
      <c r="AE100" s="46">
        <f>IF(AE99&gt;0,AE99-AC98,0)</f>
        <v>0</v>
      </c>
      <c r="AQ100" s="44"/>
      <c r="AR100" s="45" t="str">
        <f>IF(AS100&lt;0,"Over:",IF(AS100&gt;0,"Under:",IF(AS100=0,"Over/Under:")))</f>
        <v>Over/Under:</v>
      </c>
      <c r="AS100" s="46">
        <f>IF(AS99&gt;0,AS99-AQ98,0)</f>
        <v>0</v>
      </c>
      <c r="BE100" s="44"/>
      <c r="BF100" s="45" t="str">
        <f>IF(BG100&lt;0,"Over:",IF(BG100&gt;0,"Under:",IF(BG100=0,"Over/Under:")))</f>
        <v>Over/Under:</v>
      </c>
      <c r="BG100" s="46">
        <f>IF(BG99&gt;0,BG99-BE98,0)</f>
        <v>0</v>
      </c>
      <c r="BS100" s="44"/>
      <c r="BT100" s="45" t="str">
        <f>IF(BU100&lt;0,"Over:",IF(BU100&gt;0,"Under:",IF(BU100=0,"Over/Under:")))</f>
        <v>Over/Under:</v>
      </c>
      <c r="BU100" s="46">
        <f>IF(BU99&gt;0,BU99-BS98,0)</f>
        <v>0</v>
      </c>
    </row>
    <row r="102" spans="1:85" x14ac:dyDescent="0.25">
      <c r="B102" s="40"/>
    </row>
  </sheetData>
  <mergeCells count="489">
    <mergeCell ref="A2:O2"/>
    <mergeCell ref="A3:O3"/>
    <mergeCell ref="A6:O6"/>
    <mergeCell ref="A9:B10"/>
    <mergeCell ref="D9:D98"/>
    <mergeCell ref="E9:Q9"/>
    <mergeCell ref="L10:L12"/>
    <mergeCell ref="M10:M12"/>
    <mergeCell ref="N10:O10"/>
    <mergeCell ref="P10:Q10"/>
    <mergeCell ref="E11:E12"/>
    <mergeCell ref="F11:H11"/>
    <mergeCell ref="N11:N12"/>
    <mergeCell ref="O11:O12"/>
    <mergeCell ref="P11:P12"/>
    <mergeCell ref="Q11:Q12"/>
    <mergeCell ref="A25:C25"/>
    <mergeCell ref="G27:H36"/>
    <mergeCell ref="O55:Q55"/>
    <mergeCell ref="O59:Q59"/>
    <mergeCell ref="O61:Q61"/>
    <mergeCell ref="O63:Q63"/>
    <mergeCell ref="O67:Q67"/>
    <mergeCell ref="O69:Q69"/>
    <mergeCell ref="CA9:CG12"/>
    <mergeCell ref="C10:C12"/>
    <mergeCell ref="F10:H10"/>
    <mergeCell ref="I10:I12"/>
    <mergeCell ref="J10:J12"/>
    <mergeCell ref="K10:K12"/>
    <mergeCell ref="R9:R98"/>
    <mergeCell ref="S9:AE9"/>
    <mergeCell ref="AF9:AF98"/>
    <mergeCell ref="AG9:AS9"/>
    <mergeCell ref="AT9:AT98"/>
    <mergeCell ref="AU9:BG9"/>
    <mergeCell ref="T10:V10"/>
    <mergeCell ref="W10:W12"/>
    <mergeCell ref="X10:X12"/>
    <mergeCell ref="Y10:Y12"/>
    <mergeCell ref="AL10:AL12"/>
    <mergeCell ref="AM10:AM12"/>
    <mergeCell ref="AN10:AN12"/>
    <mergeCell ref="AO10:AO12"/>
    <mergeCell ref="AP10:AQ10"/>
    <mergeCell ref="AR10:AS10"/>
    <mergeCell ref="Z10:Z12"/>
    <mergeCell ref="AA10:AA12"/>
    <mergeCell ref="BY10:BY12"/>
    <mergeCell ref="AB10:AC10"/>
    <mergeCell ref="AD10:AE10"/>
    <mergeCell ref="AH10:AJ10"/>
    <mergeCell ref="AK10:AK12"/>
    <mergeCell ref="AC11:AC12"/>
    <mergeCell ref="AD11:AD12"/>
    <mergeCell ref="AE11:AE12"/>
    <mergeCell ref="AG11:AG12"/>
    <mergeCell ref="BF11:BF12"/>
    <mergeCell ref="T11:V11"/>
    <mergeCell ref="AB11:AB12"/>
    <mergeCell ref="BP10:BP12"/>
    <mergeCell ref="BQ10:BQ12"/>
    <mergeCell ref="BR10:BS10"/>
    <mergeCell ref="BT10:BU10"/>
    <mergeCell ref="BW10:BW12"/>
    <mergeCell ref="BX10:BX12"/>
    <mergeCell ref="BD10:BE10"/>
    <mergeCell ref="BF10:BG10"/>
    <mergeCell ref="BJ10:BL10"/>
    <mergeCell ref="BM10:BM12"/>
    <mergeCell ref="BN10:BN12"/>
    <mergeCell ref="BO10:BO12"/>
    <mergeCell ref="BD11:BD12"/>
    <mergeCell ref="BE11:BE12"/>
    <mergeCell ref="BG11:BG12"/>
    <mergeCell ref="AV10:AX10"/>
    <mergeCell ref="AY10:AY12"/>
    <mergeCell ref="AZ10:AZ12"/>
    <mergeCell ref="BA10:BA12"/>
    <mergeCell ref="BB10:BB12"/>
    <mergeCell ref="BC10:BC12"/>
    <mergeCell ref="AV11:AX11"/>
    <mergeCell ref="BW25:BY25"/>
    <mergeCell ref="B26:C26"/>
    <mergeCell ref="BW26:BY26"/>
    <mergeCell ref="CA26:CC26"/>
    <mergeCell ref="CD26:CF26"/>
    <mergeCell ref="A12:B12"/>
    <mergeCell ref="A13:C13"/>
    <mergeCell ref="BW13:BY13"/>
    <mergeCell ref="CA13:CG13"/>
    <mergeCell ref="B14:C14"/>
    <mergeCell ref="BW14:BY14"/>
    <mergeCell ref="BI11:BI12"/>
    <mergeCell ref="BJ11:BL11"/>
    <mergeCell ref="BR11:BR12"/>
    <mergeCell ref="BS11:BS12"/>
    <mergeCell ref="BT11:BT12"/>
    <mergeCell ref="BU11:BU12"/>
    <mergeCell ref="AH11:AJ11"/>
    <mergeCell ref="AP11:AP12"/>
    <mergeCell ref="AQ11:AQ12"/>
    <mergeCell ref="AR11:AR12"/>
    <mergeCell ref="AS11:AS12"/>
    <mergeCell ref="AU11:AU12"/>
    <mergeCell ref="S11:S12"/>
    <mergeCell ref="U27:V36"/>
    <mergeCell ref="AI27:AJ36"/>
    <mergeCell ref="AW27:AX36"/>
    <mergeCell ref="BK27:BL36"/>
    <mergeCell ref="A37:C37"/>
    <mergeCell ref="E37:Q37"/>
    <mergeCell ref="S37:AE37"/>
    <mergeCell ref="AG37:AS37"/>
    <mergeCell ref="AU37:BG37"/>
    <mergeCell ref="BH9:BH98"/>
    <mergeCell ref="BI9:BU9"/>
    <mergeCell ref="BI37:BU37"/>
    <mergeCell ref="A44:C44"/>
    <mergeCell ref="A46:C46"/>
    <mergeCell ref="AQ46:AS48"/>
    <mergeCell ref="AU46:AX86"/>
    <mergeCell ref="BE46:BG48"/>
    <mergeCell ref="BI46:BL86"/>
    <mergeCell ref="A45:C45"/>
    <mergeCell ref="E45:Q45"/>
    <mergeCell ref="S45:AE45"/>
    <mergeCell ref="AG45:AS45"/>
    <mergeCell ref="AU45:BG45"/>
    <mergeCell ref="BI45:BU45"/>
    <mergeCell ref="BW37:BY37"/>
    <mergeCell ref="BW38:BY38"/>
    <mergeCell ref="G39:H43"/>
    <mergeCell ref="P39:P43"/>
    <mergeCell ref="U39:V43"/>
    <mergeCell ref="AD39:AD43"/>
    <mergeCell ref="AI39:AJ43"/>
    <mergeCell ref="AR39:AR43"/>
    <mergeCell ref="AW39:AX43"/>
    <mergeCell ref="BV9:BV98"/>
    <mergeCell ref="BW9:BY9"/>
    <mergeCell ref="BF39:BF43"/>
    <mergeCell ref="BK39:BL43"/>
    <mergeCell ref="BT39:BT43"/>
    <mergeCell ref="E44:H44"/>
    <mergeCell ref="S44:V44"/>
    <mergeCell ref="AG44:AJ44"/>
    <mergeCell ref="AU44:AX44"/>
    <mergeCell ref="BI44:BL44"/>
    <mergeCell ref="BW45:BY45"/>
    <mergeCell ref="O46:Q48"/>
    <mergeCell ref="S46:V86"/>
    <mergeCell ref="AC46:AE48"/>
    <mergeCell ref="AG46:AJ86"/>
    <mergeCell ref="BS46:BU48"/>
    <mergeCell ref="BW46:BW86"/>
    <mergeCell ref="BX46:BY48"/>
    <mergeCell ref="A47:C47"/>
    <mergeCell ref="O49:Q49"/>
    <mergeCell ref="AC49:AE49"/>
    <mergeCell ref="AQ49:AS49"/>
    <mergeCell ref="BE49:BG49"/>
    <mergeCell ref="BS49:BU49"/>
    <mergeCell ref="BX49:BY49"/>
    <mergeCell ref="O51:Q51"/>
    <mergeCell ref="AC51:AE51"/>
    <mergeCell ref="AQ51:AS51"/>
    <mergeCell ref="BE51:BG51"/>
    <mergeCell ref="BS51:BU51"/>
    <mergeCell ref="BX51:BY51"/>
    <mergeCell ref="O50:Q50"/>
    <mergeCell ref="AC50:AE50"/>
    <mergeCell ref="AQ50:AS50"/>
    <mergeCell ref="BE50:BG50"/>
    <mergeCell ref="BS50:BU50"/>
    <mergeCell ref="BX50:BY50"/>
    <mergeCell ref="BX52:BY52"/>
    <mergeCell ref="O53:Q53"/>
    <mergeCell ref="AC53:AE53"/>
    <mergeCell ref="AQ53:AS53"/>
    <mergeCell ref="BE53:BG53"/>
    <mergeCell ref="BS53:BU53"/>
    <mergeCell ref="BX53:BY53"/>
    <mergeCell ref="A52:C52"/>
    <mergeCell ref="O52:Q52"/>
    <mergeCell ref="AC52:AE52"/>
    <mergeCell ref="AQ52:AS52"/>
    <mergeCell ref="BE52:BG52"/>
    <mergeCell ref="BS52:BU52"/>
    <mergeCell ref="AC55:AE55"/>
    <mergeCell ref="AQ55:AS55"/>
    <mergeCell ref="BE55:BG55"/>
    <mergeCell ref="BS55:BU55"/>
    <mergeCell ref="BX55:BY55"/>
    <mergeCell ref="O54:Q54"/>
    <mergeCell ref="AC54:AE54"/>
    <mergeCell ref="AQ54:AS54"/>
    <mergeCell ref="BE54:BG54"/>
    <mergeCell ref="BS54:BU54"/>
    <mergeCell ref="BX54:BY54"/>
    <mergeCell ref="BX56:BY56"/>
    <mergeCell ref="O57:Q57"/>
    <mergeCell ref="AC57:AE57"/>
    <mergeCell ref="AQ57:AS57"/>
    <mergeCell ref="BE57:BG57"/>
    <mergeCell ref="BS57:BU57"/>
    <mergeCell ref="BX57:BY57"/>
    <mergeCell ref="A56:C56"/>
    <mergeCell ref="O56:Q56"/>
    <mergeCell ref="AC56:AE56"/>
    <mergeCell ref="AQ56:AS56"/>
    <mergeCell ref="BE56:BG56"/>
    <mergeCell ref="BS56:BU56"/>
    <mergeCell ref="AC59:AE59"/>
    <mergeCell ref="AQ59:AS59"/>
    <mergeCell ref="BE59:BG59"/>
    <mergeCell ref="BS59:BU59"/>
    <mergeCell ref="BX59:BY59"/>
    <mergeCell ref="O58:Q58"/>
    <mergeCell ref="AC58:AE58"/>
    <mergeCell ref="AQ58:AS58"/>
    <mergeCell ref="BE58:BG58"/>
    <mergeCell ref="BS58:BU58"/>
    <mergeCell ref="BX58:BY58"/>
    <mergeCell ref="AC61:AE61"/>
    <mergeCell ref="AQ61:AS61"/>
    <mergeCell ref="BE61:BG61"/>
    <mergeCell ref="BS61:BU61"/>
    <mergeCell ref="BX61:BY61"/>
    <mergeCell ref="O60:Q60"/>
    <mergeCell ref="AC60:AE60"/>
    <mergeCell ref="AQ60:AS60"/>
    <mergeCell ref="BE60:BG60"/>
    <mergeCell ref="BS60:BU60"/>
    <mergeCell ref="BX60:BY60"/>
    <mergeCell ref="AC63:AE63"/>
    <mergeCell ref="AQ63:AS63"/>
    <mergeCell ref="BE63:BG63"/>
    <mergeCell ref="BS63:BU63"/>
    <mergeCell ref="BX63:BY63"/>
    <mergeCell ref="O62:Q62"/>
    <mergeCell ref="AC62:AE62"/>
    <mergeCell ref="AQ62:AS62"/>
    <mergeCell ref="BE62:BG62"/>
    <mergeCell ref="BS62:BU62"/>
    <mergeCell ref="BX62:BY62"/>
    <mergeCell ref="BX64:BY64"/>
    <mergeCell ref="O65:Q65"/>
    <mergeCell ref="AC65:AE65"/>
    <mergeCell ref="AQ65:AS65"/>
    <mergeCell ref="BE65:BG65"/>
    <mergeCell ref="BS65:BU65"/>
    <mergeCell ref="BX65:BY65"/>
    <mergeCell ref="A64:C64"/>
    <mergeCell ref="O64:Q64"/>
    <mergeCell ref="AC64:AE64"/>
    <mergeCell ref="AQ64:AS64"/>
    <mergeCell ref="BE64:BG64"/>
    <mergeCell ref="BS64:BU64"/>
    <mergeCell ref="AC67:AE67"/>
    <mergeCell ref="AQ67:AS67"/>
    <mergeCell ref="BE67:BG67"/>
    <mergeCell ref="BS67:BU67"/>
    <mergeCell ref="BX67:BY67"/>
    <mergeCell ref="O66:Q66"/>
    <mergeCell ref="AC66:AE66"/>
    <mergeCell ref="AQ66:AS66"/>
    <mergeCell ref="BE66:BG66"/>
    <mergeCell ref="BS66:BU66"/>
    <mergeCell ref="BX66:BY66"/>
    <mergeCell ref="AC69:AE69"/>
    <mergeCell ref="AQ69:AS69"/>
    <mergeCell ref="BE69:BG69"/>
    <mergeCell ref="BS69:BU69"/>
    <mergeCell ref="BX69:BY69"/>
    <mergeCell ref="O68:Q68"/>
    <mergeCell ref="AC68:AE68"/>
    <mergeCell ref="AQ68:AS68"/>
    <mergeCell ref="BE68:BG68"/>
    <mergeCell ref="BS68:BU68"/>
    <mergeCell ref="BX68:BY68"/>
    <mergeCell ref="BX70:BY70"/>
    <mergeCell ref="F71:N71"/>
    <mergeCell ref="O71:Q71"/>
    <mergeCell ref="AC71:AE71"/>
    <mergeCell ref="AQ71:AS71"/>
    <mergeCell ref="BE71:BG71"/>
    <mergeCell ref="BS71:BU71"/>
    <mergeCell ref="BX71:BY71"/>
    <mergeCell ref="F70:N70"/>
    <mergeCell ref="O70:Q70"/>
    <mergeCell ref="AC70:AE70"/>
    <mergeCell ref="AQ70:AS70"/>
    <mergeCell ref="BE70:BG70"/>
    <mergeCell ref="BS70:BU70"/>
    <mergeCell ref="BX72:BY72"/>
    <mergeCell ref="F73:N73"/>
    <mergeCell ref="O73:Q73"/>
    <mergeCell ref="AC73:AE73"/>
    <mergeCell ref="AQ73:AS73"/>
    <mergeCell ref="BE73:BG73"/>
    <mergeCell ref="BS73:BU73"/>
    <mergeCell ref="BX73:BY73"/>
    <mergeCell ref="F72:N72"/>
    <mergeCell ref="O72:Q72"/>
    <mergeCell ref="AC72:AE72"/>
    <mergeCell ref="AQ72:AS72"/>
    <mergeCell ref="BE72:BG72"/>
    <mergeCell ref="BS72:BU72"/>
    <mergeCell ref="BX74:BY74"/>
    <mergeCell ref="O75:Q75"/>
    <mergeCell ref="AC75:AE75"/>
    <mergeCell ref="AQ75:AS75"/>
    <mergeCell ref="BE75:BG75"/>
    <mergeCell ref="BS75:BU75"/>
    <mergeCell ref="BX75:BY75"/>
    <mergeCell ref="F74:N74"/>
    <mergeCell ref="O74:Q74"/>
    <mergeCell ref="AC74:AE74"/>
    <mergeCell ref="AQ74:AS74"/>
    <mergeCell ref="BE74:BG74"/>
    <mergeCell ref="BS74:BU74"/>
    <mergeCell ref="O77:Q77"/>
    <mergeCell ref="AC77:AE77"/>
    <mergeCell ref="AQ77:AS77"/>
    <mergeCell ref="BE77:BG77"/>
    <mergeCell ref="BS77:BU77"/>
    <mergeCell ref="BX77:BY77"/>
    <mergeCell ref="O76:Q76"/>
    <mergeCell ref="AC76:AE76"/>
    <mergeCell ref="AQ76:AS76"/>
    <mergeCell ref="BE76:BG76"/>
    <mergeCell ref="BS76:BU76"/>
    <mergeCell ref="BX76:BY76"/>
    <mergeCell ref="O79:Q79"/>
    <mergeCell ref="AC79:AE79"/>
    <mergeCell ref="AQ79:AS79"/>
    <mergeCell ref="BE79:BG79"/>
    <mergeCell ref="BS79:BU79"/>
    <mergeCell ref="BX79:BY79"/>
    <mergeCell ref="O78:Q78"/>
    <mergeCell ref="AC78:AE78"/>
    <mergeCell ref="AQ78:AS78"/>
    <mergeCell ref="BE78:BG78"/>
    <mergeCell ref="BS78:BU78"/>
    <mergeCell ref="BX78:BY78"/>
    <mergeCell ref="O81:Q81"/>
    <mergeCell ref="AC81:AE81"/>
    <mergeCell ref="AQ81:AS81"/>
    <mergeCell ref="BE81:BG81"/>
    <mergeCell ref="BS81:BU81"/>
    <mergeCell ref="BX81:BY81"/>
    <mergeCell ref="O80:Q80"/>
    <mergeCell ref="AC80:AE80"/>
    <mergeCell ref="AQ80:AS80"/>
    <mergeCell ref="BE80:BG80"/>
    <mergeCell ref="BS80:BU80"/>
    <mergeCell ref="BX80:BY80"/>
    <mergeCell ref="O83:Q83"/>
    <mergeCell ref="AC83:AE83"/>
    <mergeCell ref="AQ83:AS83"/>
    <mergeCell ref="BE83:BG83"/>
    <mergeCell ref="BS83:BU83"/>
    <mergeCell ref="BX83:BY83"/>
    <mergeCell ref="O82:Q82"/>
    <mergeCell ref="AC82:AE82"/>
    <mergeCell ref="AQ82:AS82"/>
    <mergeCell ref="BE82:BG82"/>
    <mergeCell ref="BS82:BU82"/>
    <mergeCell ref="BX82:BY82"/>
    <mergeCell ref="O85:Q85"/>
    <mergeCell ref="AC85:AE85"/>
    <mergeCell ref="AQ85:AS85"/>
    <mergeCell ref="BE85:BG85"/>
    <mergeCell ref="BS85:BU85"/>
    <mergeCell ref="BX85:BY85"/>
    <mergeCell ref="O84:Q84"/>
    <mergeCell ref="AC84:AE84"/>
    <mergeCell ref="AQ84:AS84"/>
    <mergeCell ref="BE84:BG84"/>
    <mergeCell ref="BS84:BU84"/>
    <mergeCell ref="BX84:BY84"/>
    <mergeCell ref="BX86:BY86"/>
    <mergeCell ref="A87:C87"/>
    <mergeCell ref="E87:Q87"/>
    <mergeCell ref="S87:AE87"/>
    <mergeCell ref="AG87:AS87"/>
    <mergeCell ref="AU87:BG87"/>
    <mergeCell ref="BI87:BU87"/>
    <mergeCell ref="BW87:BY87"/>
    <mergeCell ref="A86:C86"/>
    <mergeCell ref="O86:Q86"/>
    <mergeCell ref="AC86:AE86"/>
    <mergeCell ref="AQ86:AS86"/>
    <mergeCell ref="BE86:BG86"/>
    <mergeCell ref="BS86:BU86"/>
    <mergeCell ref="BX88:BY88"/>
    <mergeCell ref="A89:C89"/>
    <mergeCell ref="O89:Q89"/>
    <mergeCell ref="AC89:AE89"/>
    <mergeCell ref="AQ89:AS89"/>
    <mergeCell ref="BE89:BG89"/>
    <mergeCell ref="BS89:BU89"/>
    <mergeCell ref="BX89:BY89"/>
    <mergeCell ref="AQ88:AS88"/>
    <mergeCell ref="AU88:BD88"/>
    <mergeCell ref="BE88:BG88"/>
    <mergeCell ref="BI88:BR88"/>
    <mergeCell ref="BS88:BU88"/>
    <mergeCell ref="BW88:BW98"/>
    <mergeCell ref="BI95:BR95"/>
    <mergeCell ref="BS95:BU95"/>
    <mergeCell ref="BI96:BR98"/>
    <mergeCell ref="BS96:BU96"/>
    <mergeCell ref="A88:C88"/>
    <mergeCell ref="E88:N88"/>
    <mergeCell ref="O88:Q88"/>
    <mergeCell ref="S88:AB88"/>
    <mergeCell ref="AC88:AE88"/>
    <mergeCell ref="AG88:AP88"/>
    <mergeCell ref="BX90:BY90"/>
    <mergeCell ref="A91:C91"/>
    <mergeCell ref="O91:Q91"/>
    <mergeCell ref="AC91:AE91"/>
    <mergeCell ref="AQ91:AS91"/>
    <mergeCell ref="BE91:BG91"/>
    <mergeCell ref="BS91:BU91"/>
    <mergeCell ref="BX91:BY91"/>
    <mergeCell ref="A90:C90"/>
    <mergeCell ref="O90:Q90"/>
    <mergeCell ref="AC90:AE90"/>
    <mergeCell ref="AQ90:AS90"/>
    <mergeCell ref="BE90:BG90"/>
    <mergeCell ref="BS90:BU90"/>
    <mergeCell ref="BX92:BY92"/>
    <mergeCell ref="A93:C93"/>
    <mergeCell ref="O93:Q93"/>
    <mergeCell ref="AC93:AE93"/>
    <mergeCell ref="AQ93:AS93"/>
    <mergeCell ref="BE93:BG93"/>
    <mergeCell ref="BS93:BU93"/>
    <mergeCell ref="BX93:BY93"/>
    <mergeCell ref="A92:C92"/>
    <mergeCell ref="O92:Q92"/>
    <mergeCell ref="AC92:AE92"/>
    <mergeCell ref="AQ92:AS92"/>
    <mergeCell ref="BE92:BG92"/>
    <mergeCell ref="BS92:BU92"/>
    <mergeCell ref="BX94:BY94"/>
    <mergeCell ref="A95:C95"/>
    <mergeCell ref="E95:N95"/>
    <mergeCell ref="O95:Q95"/>
    <mergeCell ref="S95:AB95"/>
    <mergeCell ref="AC95:AE95"/>
    <mergeCell ref="AG95:AP95"/>
    <mergeCell ref="AQ95:AS95"/>
    <mergeCell ref="AU95:BD95"/>
    <mergeCell ref="BE95:BG95"/>
    <mergeCell ref="A94:C94"/>
    <mergeCell ref="O94:Q94"/>
    <mergeCell ref="AC94:AE94"/>
    <mergeCell ref="AQ94:AS94"/>
    <mergeCell ref="BE94:BG94"/>
    <mergeCell ref="BS94:BU94"/>
    <mergeCell ref="BX95:BY95"/>
    <mergeCell ref="BX98:BY98"/>
    <mergeCell ref="A98:C98"/>
    <mergeCell ref="O98:Q98"/>
    <mergeCell ref="AC98:AE98"/>
    <mergeCell ref="AQ98:AS98"/>
    <mergeCell ref="BE98:BG98"/>
    <mergeCell ref="BS98:BU98"/>
    <mergeCell ref="BX96:BY96"/>
    <mergeCell ref="A97:C97"/>
    <mergeCell ref="O97:Q97"/>
    <mergeCell ref="AC97:AE97"/>
    <mergeCell ref="AQ97:AS97"/>
    <mergeCell ref="BE97:BG97"/>
    <mergeCell ref="BS97:BU97"/>
    <mergeCell ref="BX97:BY97"/>
    <mergeCell ref="A96:C96"/>
    <mergeCell ref="E96:N98"/>
    <mergeCell ref="O96:Q96"/>
    <mergeCell ref="S96:AB98"/>
    <mergeCell ref="AC96:AE96"/>
    <mergeCell ref="AG96:AP98"/>
    <mergeCell ref="AQ96:AS96"/>
    <mergeCell ref="AU96:BD98"/>
    <mergeCell ref="BE96:BG96"/>
  </mergeCells>
  <conditionalFormatting sqref="Q100 AE100 AS100 BG100 BU100">
    <cfRule type="cellIs" dxfId="5" priority="1" operator="lessThan">
      <formula>0</formula>
    </cfRule>
  </conditionalFormatting>
  <pageMargins left="0.7" right="0.7" top="0.75" bottom="0.75" header="0.3" footer="0.3"/>
  <pageSetup scale="3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7C1AE3-9EA9-4DE2-A77E-3B5FBDDD3F29}">
          <x14:formula1>
            <xm:f>Sheet1!$A$18:$A$21</xm:f>
          </x14:formula1>
          <xm:sqref>B39:B43</xm:sqref>
        </x14:dataValidation>
        <x14:dataValidation type="list" allowBlank="1" showInputMessage="1" showErrorMessage="1" xr:uid="{17168239-6170-407E-8EDF-2405F91B8EA5}">
          <x14:formula1>
            <xm:f>Sheet1!$A$2:$A$7</xm:f>
          </x14:formula1>
          <xm:sqref>C15:C24 C27:C36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618caae-90d0-4117-8d0e-a9f54d07a2ec">
      <UserInfo>
        <DisplayName/>
        <AccountId xsi:nil="true"/>
        <AccountType/>
      </UserInfo>
    </SharedWithUsers>
    <TaxCatchAll xmlns="8618caae-90d0-4117-8d0e-a9f54d07a2ec" xsi:nil="true"/>
    <lcf76f155ced4ddcb4097134ff3c332f xmlns="b14c4d7a-8b79-4013-ad5d-ff6dad45ba00">
      <Terms xmlns="http://schemas.microsoft.com/office/infopath/2007/PartnerControls"/>
    </lcf76f155ced4ddcb4097134ff3c332f>
    <Comments xmlns="b14c4d7a-8b79-4013-ad5d-ff6dad45ba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J q W O V z J D V 6 m k A A A A 9 g A A A B I A H A B D b 2 5 m a W c v U G F j a 2 F n Z S 5 4 b W w g o h g A K K A U A A A A A A A A A A A A A A A A A A A A A A A A A A A A h Y 9 B D o I w F E S v Q r q n L S U m h n z K w q 0 k J k T j t o G K j f A x t F j u 5 s I j e Q U x i r p z O W / e Y u Z + v U E 2 t k 1 w 0 b 0 1 H a Y k o p w E G s u u M l i n Z H C H c E k y C R t V n l S t g 0 l G m 4 y 2 S s n R u X P C m P e e + p h 2 f c 0 E 5 x H b 5 + u i P O p W k Y 9 s / s u h Q e s U l p p I 2 L 3 G S E E j E d M F F 5 Q D m y H k B r + C m P Y + 2 x 8 I q 6 F x Q 6 + l x n B b A J s j s P c H + Q B Q S w M E F A A C A A g A J q W O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a l j l c o i k e 4 D g A A A B E A A A A T A B w A R m 9 y b X V s Y X M v U 2 V j d G l v b j E u b S C i G A A o o B Q A A A A A A A A A A A A A A A A A A A A A A A A A A A A r T k 0 u y c z P U w i G 0 I b W A F B L A Q I t A B Q A A g A I A C a l j l c y Q 1 e p p A A A A P Y A A A A S A A A A A A A A A A A A A A A A A A A A A A B D b 2 5 m a W c v U G F j a 2 F n Z S 5 4 b W x Q S w E C L Q A U A A I A C A A m p Y 5 X D 8 r p q 6 Q A A A D p A A A A E w A A A A A A A A A A A A A A A A D w A A A A W 0 N v b n R l b n R f V H l w Z X N d L n h t b F B L A Q I t A B Q A A g A I A C a l j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E i K W g M i X q Q Z S Y 5 I h y d p / i A A A A A A I A A A A A A A N m A A D A A A A A E A A A A A q D H b i w S F u h T 9 / z N t Y j O y A A A A A A B I A A A K A A A A A Q A A A A I c y Y k u z V h 7 T 7 r y p i 6 H A F n V A A A A A g M u i F S C J P C t S E 1 h N g v 2 + 3 u e f i J q / F F w k q t 3 X Y K I I 3 6 0 E y 5 / p E l b W f G l O 4 6 r n 7 C b M l e M K G I t V O 9 N O S W N 5 V A p N 2 F Y i x s q q d 1 O G w x V J S E k Y n l R Q A A A C + + N r 2 S y G m D T 2 9 / v i C b w k g u L S C c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8698DB21726F48844C72C37C02462A" ma:contentTypeVersion="13" ma:contentTypeDescription="Create a new document." ma:contentTypeScope="" ma:versionID="5c6f607c5c424802e19ac31d0b34ca29">
  <xsd:schema xmlns:xsd="http://www.w3.org/2001/XMLSchema" xmlns:xs="http://www.w3.org/2001/XMLSchema" xmlns:p="http://schemas.microsoft.com/office/2006/metadata/properties" xmlns:ns2="b14c4d7a-8b79-4013-ad5d-ff6dad45ba00" xmlns:ns3="8618caae-90d0-4117-8d0e-a9f54d07a2ec" targetNamespace="http://schemas.microsoft.com/office/2006/metadata/properties" ma:root="true" ma:fieldsID="515836eba1fa7a090ffc3f1dbad5d2d5" ns2:_="" ns3:_="">
    <xsd:import namespace="b14c4d7a-8b79-4013-ad5d-ff6dad45ba00"/>
    <xsd:import namespace="8618caae-90d0-4117-8d0e-a9f54d07a2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c4d7a-8b79-4013-ad5d-ff6dad45ba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dc656b0-98d7-492e-824b-0841517da8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18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8caae-90d0-4117-8d0e-a9f54d07a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f9898b-ad17-4cb0-a6f3-4b236812de77}" ma:internalName="TaxCatchAll" ma:showField="CatchAllData" ma:web="8618caae-90d0-4117-8d0e-a9f54d07a2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F8B23-FBA6-4D13-9D38-676B0CC5FC30}">
  <ds:schemaRefs>
    <ds:schemaRef ds:uri="http://schemas.microsoft.com/office/2006/documentManagement/types"/>
    <ds:schemaRef ds:uri="8618caae-90d0-4117-8d0e-a9f54d07a2ec"/>
    <ds:schemaRef ds:uri="http://purl.org/dc/terms/"/>
    <ds:schemaRef ds:uri="http://purl.org/dc/elements/1.1/"/>
    <ds:schemaRef ds:uri="b14c4d7a-8b79-4013-ad5d-ff6dad45ba00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0A866BC-B934-4AA1-8623-55360F8B30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E0379-F0F6-4484-A0A7-5DACDFF47DDB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3D34DDF-D44C-44D7-AD55-B372D63D3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4c4d7a-8b79-4013-ad5d-ff6dad45ba00"/>
    <ds:schemaRef ds:uri="8618caae-90d0-4117-8d0e-a9f54d07a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1.Salaries Rates Dates</vt:lpstr>
      <vt:lpstr>Sheet1</vt:lpstr>
      <vt:lpstr>Compiled Budget</vt:lpstr>
      <vt:lpstr>2. Budget PI</vt:lpstr>
      <vt:lpstr>2. Budget Investigator 2</vt:lpstr>
      <vt:lpstr>2. Budget  Investigator 3</vt:lpstr>
      <vt:lpstr>2. Budget Investigator 4</vt:lpstr>
      <vt:lpstr>2. Budget Investigator 5</vt:lpstr>
      <vt:lpstr>2. Budget Investigator 6</vt:lpstr>
      <vt:lpstr>2. Budget Investigator 7</vt:lpstr>
      <vt:lpstr>2. Budget Investigator 8</vt:lpstr>
      <vt:lpstr>2. Budget Investigator 9</vt:lpstr>
      <vt:lpstr>2. Budget Investigator 10</vt:lpstr>
      <vt:lpstr>Subaward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Michelle Doyle</cp:lastModifiedBy>
  <cp:revision/>
  <dcterms:created xsi:type="dcterms:W3CDTF">2021-04-16T16:16:26Z</dcterms:created>
  <dcterms:modified xsi:type="dcterms:W3CDTF">2024-02-19T14:43:52Z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0x010100968698DB21726F48844C72C37C02462A</vt:lpwstr>
  </property>
</Properties>
</file>